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1" activeTab="1"/>
  </bookViews>
  <sheets>
    <sheet name="T3.2- MetFiscRealiz" sheetId="1" state="hidden" r:id="rId1"/>
    <sheet name="renuncia" sheetId="2" r:id="rId2"/>
    <sheet name="PABLO - RENUNC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<sst xmlns="http://schemas.openxmlformats.org/spreadsheetml/2006/main" count="284" uniqueCount="101">
  <si>
    <t>LEI DE DIRETRIZES ORÇAMENTÁRIAS</t>
  </si>
  <si>
    <t>ANEXO DE METAS FISCAIS</t>
  </si>
  <si>
    <t>Receita Total</t>
  </si>
  <si>
    <t>Despesa Total</t>
  </si>
  <si>
    <t>Resultado Nominal</t>
  </si>
  <si>
    <t>Dívida Pública Consolidada</t>
  </si>
  <si>
    <t>Dívida Consolidada Líquida</t>
  </si>
  <si>
    <t>ESPECIFICAÇÃO</t>
  </si>
  <si>
    <t>MUNICÍPIO DE GUARULHOS</t>
  </si>
  <si>
    <t>%</t>
  </si>
  <si>
    <t>Despesa Não-Financeira (II)</t>
  </si>
  <si>
    <t>Receita Não-Financeira (I)</t>
  </si>
  <si>
    <t>Resultado Primário (I-II)</t>
  </si>
  <si>
    <t>LRF, Art 4º, § 2º, Inciso II</t>
  </si>
  <si>
    <t>VALORES A PREÇOS CORRENTES</t>
  </si>
  <si>
    <t>VALORES A PREÇOS CONSTANTES</t>
  </si>
  <si>
    <t>TOTAL</t>
  </si>
  <si>
    <t>VALOR - R$</t>
  </si>
  <si>
    <t>Metodologia de Cálculo dos Valores Constantes</t>
  </si>
  <si>
    <t>Indíces de Inflação</t>
  </si>
  <si>
    <t>ipca (%)</t>
  </si>
  <si>
    <t>2005*</t>
  </si>
  <si>
    <t>2006*</t>
  </si>
  <si>
    <t>2007*</t>
  </si>
  <si>
    <t>2008*</t>
  </si>
  <si>
    <t>* Inflação Média (% anual) projetada com base no IPCA,  realizada pela Secretaria de Finanças -PMG</t>
  </si>
  <si>
    <t>Valores expressos em R$</t>
  </si>
  <si>
    <t>Dívida Ativa  Líquida efetiva em 31/12/2002</t>
  </si>
  <si>
    <t>SETORES/PROGRAMAS/ BENEFICIÁRIO</t>
  </si>
  <si>
    <t>COMPENSAÇÃO</t>
  </si>
  <si>
    <t xml:space="preserve">IPTU </t>
  </si>
  <si>
    <t>Anteriores a LRF</t>
  </si>
  <si>
    <t>Ex-Combatentes - Lei 3.049/85  - revigorada pela Lei nº 3.737/90</t>
  </si>
  <si>
    <t xml:space="preserve"> Remissão por incapacidade econômica - Lei 4.458/93</t>
  </si>
  <si>
    <t>ITBI</t>
  </si>
  <si>
    <t>ISSQN</t>
  </si>
  <si>
    <t>TLOS</t>
  </si>
  <si>
    <t>TFILF</t>
  </si>
  <si>
    <t>Dívida Ativa  Líquida prevista LDO em 31/12/2004</t>
  </si>
  <si>
    <t>LEI DE DIRETRIZES ORÇAMENTÁRIAS - 2006</t>
  </si>
  <si>
    <t>Resultado Nominal calculado conforme disposto na Portaria nº 471/2004-STN</t>
  </si>
  <si>
    <t>ANEXO I</t>
  </si>
  <si>
    <t>DEMONSTRATIVO III - METAS FISCAIS ATUAIS COMPARADAS COM AS REALIZADAS NOS TRÊS EXERCÍCIOS ANTERIORES</t>
  </si>
  <si>
    <t>2009*</t>
  </si>
  <si>
    <t>Obs. Este anexo não consta no manual elab. LDO  1ª edição e Port. 587/05-STN</t>
  </si>
  <si>
    <t>Isenção para templos alugados - 5.935/03</t>
  </si>
  <si>
    <t>TRIBUTO</t>
  </si>
  <si>
    <t>MODALIDADE</t>
  </si>
  <si>
    <t xml:space="preserve">caráter não geral </t>
  </si>
  <si>
    <t>remissão</t>
  </si>
  <si>
    <t>geral</t>
  </si>
  <si>
    <t>não geral</t>
  </si>
  <si>
    <t>alteração de alíquota</t>
  </si>
  <si>
    <t>Tarifa de Água e Esgoto</t>
  </si>
  <si>
    <t>Fonte: Secretaria de Finanças/Secretaria de Desenvolvimento Econômico/SAAE</t>
  </si>
  <si>
    <t>ESTIMATIVA E COMPENSAÇÃO DA RENÚNCIA DE RECEITA</t>
  </si>
  <si>
    <t>Incentivos fiscais do PAR - Programa de Arrendamento Residencial - Lei 5.943/03</t>
  </si>
  <si>
    <t>AMF - Tabela 8 (LRF, art. 4º, § 2º, inciso V)</t>
  </si>
  <si>
    <t>Sociedades Recreativas - art. 21, inciso III da Lei 2.210/77</t>
  </si>
  <si>
    <t>IPTU/C. Melhoria</t>
  </si>
  <si>
    <t>Lei 5.753/01 - progressividade do imposto</t>
  </si>
  <si>
    <t>Concessão de incentivos Fiscais - Programa Habitacional - CDHU - Lei 6.028/04</t>
  </si>
  <si>
    <t>Lei 5.943 - Incentivos fiscais do PAR</t>
  </si>
  <si>
    <t xml:space="preserve">Isenção para motorista de taxi  - Lei 3.808/91 </t>
  </si>
  <si>
    <t xml:space="preserve">Isenção profissionais autônomos -  Lei 3.737/90  </t>
  </si>
  <si>
    <t>Isenção de TLOS taxistas - Lei 4.973/97</t>
  </si>
  <si>
    <t>Lei 5.986/03-nova Lei do ISS</t>
  </si>
  <si>
    <t>Redução de alíquota de 5% para 2% (subitens  4.22 e 4.23 da lista de serviços) - planos de saúde - Lei 6.023/04</t>
  </si>
  <si>
    <t>Lei 5.986/03 - nova Lei do ISS</t>
  </si>
  <si>
    <t>Lei 6.028/2004 - Concessão de incentivos fiscais a Programas Habitacionais de Interesse Social</t>
  </si>
  <si>
    <t>Templos Religiosos e Entidades Assistenciais - Leis nº 4.404/93 e 4.899/97</t>
  </si>
  <si>
    <t>Lei 6.793/10 - progressividade do imposto</t>
  </si>
  <si>
    <t>IPTU</t>
  </si>
  <si>
    <t xml:space="preserve">não geral </t>
  </si>
  <si>
    <t>Isenção (50%) Imóvel em via que se realize feira-livre  - Lei 6.793/10 - art. 67</t>
  </si>
  <si>
    <t xml:space="preserve">Lei 6.793/10 - </t>
  </si>
  <si>
    <t xml:space="preserve">Lei 6.793/10 - Incentivos Ambientais </t>
  </si>
  <si>
    <t>Incentivo imóvel em construção (artigo 66 da Lei n 6.793/10)</t>
  </si>
  <si>
    <t>Isenção de IPTU até 75 UFG - Lei nº 6.793/10 - artigo 65</t>
  </si>
  <si>
    <t>ISSQN/Multas</t>
  </si>
  <si>
    <t xml:space="preserve"> </t>
  </si>
  <si>
    <t>IPTU/ITBI</t>
  </si>
  <si>
    <t>Incentivos Ambientais (artigos 60 a 62 da Lei nº 6.793/10)</t>
  </si>
  <si>
    <t>Desconto de 5% (artigo 3º da lei 7087/2012)</t>
  </si>
  <si>
    <t>Lei 7067/2012</t>
  </si>
  <si>
    <t>Isenção SIM Guarulhos - (Construção Civil) -  Lei 5.428/99</t>
  </si>
  <si>
    <t>Isenção SIM Guarulhos - (Construção Civil) -  Lei 7.306/14</t>
  </si>
  <si>
    <t>Remissão e isenção serviços de registros públicos, cartorários e notariais - Lei 6.973/11</t>
  </si>
  <si>
    <t xml:space="preserve"> Aposentados/Pensionistas - Lei 4.158/92 com alterações pela 5.917/03</t>
  </si>
  <si>
    <t>Isenção/remissão  ISSQN  - (Construção Civil) - Lei 5.943/03</t>
  </si>
  <si>
    <t>Redução de base de cálculo e alíquota (Construção Civil) - Lei 6.052/04</t>
  </si>
  <si>
    <t>Concessão de incentivo fiscal e tributário para empresas - Lei 7.306/14</t>
  </si>
  <si>
    <t>Isenção/remissão de ISSQN (Construção Civil) - Lei 6.028/04 - Minha Casa, Minha Vida</t>
  </si>
  <si>
    <t>Isenção de taxas mobiliárias - 5767/01 ( artigos 17 e 23)</t>
  </si>
  <si>
    <t>Redução de valores autônomos e redução de aliquota por incentivo às Micoempresas - Lei 5.986/03</t>
  </si>
  <si>
    <t>Redução de aliquota dos itens 10.08, 11.01, 15.01, 17.06 e 23.01 - Lei Municipal 7.067/2012.</t>
  </si>
  <si>
    <t>Redução de aliquiotas transporte de passageiros - Lei 7179/13</t>
  </si>
  <si>
    <t>Redução de aliquota para serviços de Call-Center (item 17.02 da lista de serviços) - Lei 7339/14</t>
  </si>
  <si>
    <t>Concessão de incentivo fiscal e tributário para empresas - Lei 7306/14 (Revogou Lei nº 5428/99)</t>
  </si>
  <si>
    <t>Lei 7.087/12</t>
  </si>
  <si>
    <t>LEI ORÇAMENTÁRIA ANUAL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</si>
</sst>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"/>
    <numFmt numFmtId="173" formatCode="_(* #,##0_);_(* \(#,##0\);_(* &quot;-&quot;??_);_(@_)"/>
    <numFmt numFmtId="174" formatCode="_(* #,##0.0000_);_(* \(#,##0.0000\);_(* &quot;-&quot;??_);_(@_)"/>
    <numFmt numFmtId="175" formatCode="0.0000"/>
    <numFmt numFmtId="176" formatCode="_(* #,##0.0_);_(* \(#,##0.0\);_(* &quot;-&quot;??_);_(@_)"/>
    <numFmt numFmtId="177" formatCode="_(* #,##0.0000_);_(* \(#,##0.0000\);_(* &quot;-&quot;????_);_(@_)"/>
    <numFmt numFmtId="178" formatCode="&quot;R$ &quot;#,##0.00;[Red]&quot;R$ &quot;#,##0.00"/>
    <numFmt numFmtId="179" formatCode="#,##0;[Red]#,##0"/>
    <numFmt numFmtId="180" formatCode="_(* #,##0.00_);_(* \(#,##0.00\);_(* \-??_);_(@_)"/>
    <numFmt numFmtId="181" formatCode="#,##0.00;[Red]#,##0.00"/>
    <numFmt numFmtId="182" formatCode="0.0"/>
    <numFmt numFmtId="183" formatCode="&quot;R$&quot;#,##0.00_);[Red]\(&quot;R$&quot;#,##0.00\)"/>
    <numFmt numFmtId="184" formatCode="&quot;R$&quot;\ #,##0.00"/>
    <numFmt numFmtId="185" formatCode="#,##0.000"/>
    <numFmt numFmtId="186" formatCode="#,##0.00000"/>
    <numFmt numFmtId="187" formatCode="#,##0.000000"/>
    <numFmt numFmtId="188" formatCode="#,##0.0"/>
    <numFmt numFmtId="189" formatCode="#,##0.0000000"/>
    <numFmt numFmtId="190" formatCode="#,##0.00000000"/>
    <numFmt numFmtId="191" formatCode="0000"/>
    <numFmt numFmtId="192" formatCode="#,##0.00_ ;\-#,##0.00\ "/>
    <numFmt numFmtId="193" formatCode="#,##0.00_ ;[Red]\-#,##0.00\ 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color indexed="6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b/>
      <sz val="8"/>
      <color indexed="36"/>
      <name val="Arial"/>
      <family val="2"/>
    </font>
    <font>
      <b/>
      <sz val="8"/>
      <color indexed="14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b/>
      <sz val="8"/>
      <color rgb="FF7030A0"/>
      <name val="Arial"/>
      <family val="2"/>
    </font>
    <font>
      <b/>
      <sz val="8"/>
      <color rgb="FFFF33CC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4" fontId="3" fillId="0" borderId="11" xfId="54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" fontId="3" fillId="0" borderId="37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0" xfId="54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50" applyFont="1" applyBorder="1" applyAlignment="1">
      <alignment horizontal="center"/>
      <protection/>
    </xf>
    <xf numFmtId="0" fontId="9" fillId="0" borderId="0" xfId="50" applyFont="1">
      <alignment/>
      <protection/>
    </xf>
    <xf numFmtId="0" fontId="0" fillId="0" borderId="0" xfId="50">
      <alignment/>
      <protection/>
    </xf>
    <xf numFmtId="0" fontId="7" fillId="0" borderId="18" xfId="50" applyFont="1" applyBorder="1">
      <alignment/>
      <protection/>
    </xf>
    <xf numFmtId="0" fontId="7" fillId="0" borderId="11" xfId="50" applyFont="1" applyBorder="1" applyAlignment="1">
      <alignment horizontal="center"/>
      <protection/>
    </xf>
    <xf numFmtId="0" fontId="7" fillId="0" borderId="11" xfId="50" applyFont="1" applyBorder="1" applyAlignment="1">
      <alignment wrapText="1"/>
      <protection/>
    </xf>
    <xf numFmtId="0" fontId="49" fillId="0" borderId="0" xfId="50" applyFont="1">
      <alignment/>
      <protection/>
    </xf>
    <xf numFmtId="39" fontId="6" fillId="0" borderId="11" xfId="56" applyNumberFormat="1" applyFont="1" applyBorder="1" applyAlignment="1">
      <alignment/>
    </xf>
    <xf numFmtId="0" fontId="7" fillId="0" borderId="0" xfId="50" applyFont="1" applyBorder="1">
      <alignment/>
      <protection/>
    </xf>
    <xf numFmtId="171" fontId="7" fillId="0" borderId="0" xfId="56" applyNumberFormat="1" applyFont="1" applyBorder="1" applyAlignment="1">
      <alignment/>
    </xf>
    <xf numFmtId="0" fontId="7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left"/>
      <protection/>
    </xf>
    <xf numFmtId="0" fontId="50" fillId="0" borderId="0" xfId="50" applyFont="1" applyAlignment="1">
      <alignment horizontal="right"/>
      <protection/>
    </xf>
    <xf numFmtId="43" fontId="51" fillId="0" borderId="0" xfId="0" applyNumberFormat="1" applyFont="1" applyAlignment="1">
      <alignment/>
    </xf>
    <xf numFmtId="4" fontId="7" fillId="0" borderId="0" xfId="50" applyNumberFormat="1" applyFont="1">
      <alignment/>
      <protection/>
    </xf>
    <xf numFmtId="171" fontId="0" fillId="0" borderId="0" xfId="54" applyFont="1" applyAlignment="1">
      <alignment/>
    </xf>
    <xf numFmtId="171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0" borderId="0" xfId="50" applyFont="1">
      <alignment/>
      <protection/>
    </xf>
    <xf numFmtId="43" fontId="0" fillId="0" borderId="0" xfId="50" applyNumberFormat="1">
      <alignment/>
      <protection/>
    </xf>
    <xf numFmtId="0" fontId="54" fillId="0" borderId="0" xfId="50" applyFont="1">
      <alignment/>
      <protection/>
    </xf>
    <xf numFmtId="0" fontId="7" fillId="0" borderId="11" xfId="50" applyFont="1" applyBorder="1" applyAlignment="1">
      <alignment horizontal="center" vertical="center" wrapText="1"/>
      <protection/>
    </xf>
    <xf numFmtId="49" fontId="7" fillId="0" borderId="11" xfId="50" applyNumberFormat="1" applyFont="1" applyBorder="1" applyAlignment="1">
      <alignment horizontal="left" vertical="center" wrapText="1"/>
      <protection/>
    </xf>
    <xf numFmtId="0" fontId="7" fillId="0" borderId="11" xfId="50" applyFont="1" applyBorder="1" applyAlignment="1">
      <alignment horizontal="left" vertical="center"/>
      <protection/>
    </xf>
    <xf numFmtId="0" fontId="7" fillId="0" borderId="11" xfId="50" applyFont="1" applyBorder="1" applyAlignment="1">
      <alignment horizontal="left" vertical="center" wrapText="1"/>
      <protection/>
    </xf>
    <xf numFmtId="0" fontId="7" fillId="0" borderId="11" xfId="50" applyFont="1" applyBorder="1" applyAlignment="1">
      <alignment vertical="center"/>
      <protection/>
    </xf>
    <xf numFmtId="0" fontId="7" fillId="0" borderId="11" xfId="50" applyFont="1" applyBorder="1" applyAlignment="1">
      <alignment vertical="center" wrapText="1"/>
      <protection/>
    </xf>
    <xf numFmtId="39" fontId="7" fillId="0" borderId="11" xfId="56" applyNumberFormat="1" applyFont="1" applyBorder="1" applyAlignment="1">
      <alignment vertical="center"/>
    </xf>
    <xf numFmtId="0" fontId="7" fillId="0" borderId="11" xfId="50" applyFont="1" applyBorder="1" applyAlignment="1">
      <alignment horizontal="center" vertical="center"/>
      <protection/>
    </xf>
    <xf numFmtId="0" fontId="7" fillId="33" borderId="11" xfId="50" applyFont="1" applyFill="1" applyBorder="1" applyAlignment="1">
      <alignment horizontal="center" vertical="center"/>
      <protection/>
    </xf>
    <xf numFmtId="39" fontId="7" fillId="0" borderId="11" xfId="50" applyNumberFormat="1" applyFont="1" applyBorder="1" applyAlignment="1">
      <alignment vertical="center"/>
      <protection/>
    </xf>
    <xf numFmtId="0" fontId="7" fillId="33" borderId="15" xfId="50" applyFont="1" applyFill="1" applyBorder="1" applyAlignment="1">
      <alignment vertical="center" wrapText="1"/>
      <protection/>
    </xf>
    <xf numFmtId="0" fontId="7" fillId="33" borderId="11" xfId="50" applyFont="1" applyFill="1" applyBorder="1" applyAlignment="1">
      <alignment horizontal="left" vertical="center" wrapText="1"/>
      <protection/>
    </xf>
    <xf numFmtId="39" fontId="7" fillId="33" borderId="11" xfId="50" applyNumberFormat="1" applyFont="1" applyFill="1" applyBorder="1" applyAlignment="1">
      <alignment vertical="center"/>
      <protection/>
    </xf>
    <xf numFmtId="0" fontId="7" fillId="0" borderId="11" xfId="50" applyFont="1" applyFill="1" applyBorder="1" applyAlignment="1">
      <alignment horizontal="left" vertical="center" wrapText="1"/>
      <protection/>
    </xf>
    <xf numFmtId="49" fontId="7" fillId="0" borderId="11" xfId="50" applyNumberFormat="1" applyFont="1" applyFill="1" applyBorder="1" applyAlignment="1">
      <alignment horizontal="left" vertical="center" wrapText="1"/>
      <protection/>
    </xf>
    <xf numFmtId="49" fontId="7" fillId="0" borderId="11" xfId="56" applyNumberFormat="1" applyFont="1" applyBorder="1" applyAlignment="1">
      <alignment horizontal="left" vertical="center" wrapText="1"/>
    </xf>
    <xf numFmtId="49" fontId="7" fillId="33" borderId="11" xfId="56" applyNumberFormat="1" applyFont="1" applyFill="1" applyBorder="1" applyAlignment="1">
      <alignment horizontal="left" vertical="center" wrapText="1"/>
    </xf>
    <xf numFmtId="49" fontId="7" fillId="33" borderId="11" xfId="50" applyNumberFormat="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171" fontId="3" fillId="0" borderId="11" xfId="54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4" xfId="50" applyFont="1" applyBorder="1" applyAlignment="1">
      <alignment horizontal="left"/>
      <protection/>
    </xf>
    <xf numFmtId="0" fontId="6" fillId="0" borderId="19" xfId="50" applyFont="1" applyBorder="1" applyAlignment="1">
      <alignment horizontal="left"/>
      <protection/>
    </xf>
    <xf numFmtId="0" fontId="6" fillId="0" borderId="15" xfId="50" applyFont="1" applyBorder="1" applyAlignment="1">
      <alignment horizontal="left"/>
      <protection/>
    </xf>
    <xf numFmtId="0" fontId="7" fillId="0" borderId="11" xfId="50" applyFont="1" applyBorder="1" applyAlignment="1">
      <alignment horizontal="center" vertical="center" wrapText="1"/>
      <protection/>
    </xf>
    <xf numFmtId="0" fontId="6" fillId="0" borderId="11" xfId="50" applyFont="1" applyBorder="1" applyAlignment="1">
      <alignment horizontal="center" vertical="center" wrapText="1"/>
      <protection/>
    </xf>
    <xf numFmtId="0" fontId="7" fillId="0" borderId="19" xfId="50" applyFont="1" applyBorder="1" applyAlignment="1">
      <alignment horizontal="center"/>
      <protection/>
    </xf>
    <xf numFmtId="0" fontId="7" fillId="0" borderId="15" xfId="50" applyFont="1" applyBorder="1" applyAlignment="1">
      <alignment horizontal="center"/>
      <protection/>
    </xf>
    <xf numFmtId="167" fontId="7" fillId="0" borderId="18" xfId="50" applyNumberFormat="1" applyFont="1" applyBorder="1" applyAlignment="1">
      <alignment horizontal="right"/>
      <protection/>
    </xf>
    <xf numFmtId="0" fontId="7" fillId="0" borderId="18" xfId="50" applyFont="1" applyBorder="1" applyAlignment="1">
      <alignment horizontal="right"/>
      <protection/>
    </xf>
    <xf numFmtId="0" fontId="6" fillId="0" borderId="0" xfId="50" applyFont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Separador de milhares 4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257175</xdr:colOff>
      <xdr:row>4</xdr:row>
      <xdr:rowOff>47625</xdr:rowOff>
    </xdr:to>
    <xdr:pic>
      <xdr:nvPicPr>
        <xdr:cNvPr id="1" name="Picture 1" descr="C:\Documents and Settings\cristianymg\Meus documentos\protótipos\Timbre Municíp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133350</xdr:colOff>
      <xdr:row>4</xdr:row>
      <xdr:rowOff>47625</xdr:rowOff>
    </xdr:to>
    <xdr:pic>
      <xdr:nvPicPr>
        <xdr:cNvPr id="1" name="Picture 1" descr="C:\Documents and Settings\cristianymg\Meus documentos\protótipos\Timbre Municíp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stianymegale\Desktop\Arquivos1\ldo2009\pl\ANEXOS%20LDO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-Metas Anuais"/>
      <sheetName val="T2-Avaliação Ex.Ant."/>
      <sheetName val="T3.2-MetFiscRealiz"/>
      <sheetName val="T3-Metas Fiscais Fixadas"/>
      <sheetName val="T4-Evolução PL"/>
      <sheetName val="T5-Origem Apl."/>
      <sheetName val="T6-Rec.Desp.Prev."/>
      <sheetName val="T7-Proj.Atuarial"/>
      <sheetName val="T8-Est.Comp."/>
      <sheetName val="T9-Margem Exp."/>
      <sheetName val="EvoluDívida"/>
      <sheetName val="Indicad"/>
      <sheetName val="MemIPREF"/>
      <sheetName val="MemoriaResPri"/>
      <sheetName val="SAAEMemoResPri"/>
      <sheetName val="Riscos Fiscais"/>
    </sheetNames>
    <sheetDataSet>
      <sheetData sheetId="0">
        <row r="12">
          <cell r="B12">
            <v>1382217917</v>
          </cell>
          <cell r="E12">
            <v>1480596405</v>
          </cell>
          <cell r="H12">
            <v>1601132429</v>
          </cell>
          <cell r="J12">
            <v>0.17764463681832707</v>
          </cell>
        </row>
        <row r="13">
          <cell r="B13">
            <v>1348409804</v>
          </cell>
          <cell r="E13">
            <v>1456593287</v>
          </cell>
          <cell r="H13">
            <v>1580179987</v>
          </cell>
          <cell r="J13">
            <v>0.17531997654530285</v>
          </cell>
        </row>
        <row r="14">
          <cell r="B14">
            <v>1377787237</v>
          </cell>
          <cell r="E14">
            <v>1476333205</v>
          </cell>
          <cell r="H14">
            <v>1596673109</v>
          </cell>
          <cell r="J14">
            <v>0.17714987806664062</v>
          </cell>
        </row>
        <row r="15">
          <cell r="B15">
            <v>1309857237</v>
          </cell>
          <cell r="E15">
            <v>1409081205</v>
          </cell>
          <cell r="H15">
            <v>1523331109</v>
          </cell>
          <cell r="J15">
            <v>0.1690126292560179</v>
          </cell>
        </row>
        <row r="16">
          <cell r="B16">
            <v>38552567</v>
          </cell>
          <cell r="E16">
            <v>47512082</v>
          </cell>
          <cell r="H16">
            <v>56848878</v>
          </cell>
          <cell r="J16">
            <v>0.006307347289284954</v>
          </cell>
        </row>
        <row r="17">
          <cell r="B17">
            <v>235008747</v>
          </cell>
          <cell r="E17">
            <v>34574813</v>
          </cell>
          <cell r="H17">
            <v>27976360</v>
          </cell>
          <cell r="J17">
            <v>0.0031039595611730454</v>
          </cell>
        </row>
        <row r="18">
          <cell r="B18">
            <v>869913747</v>
          </cell>
          <cell r="E18">
            <v>904488560</v>
          </cell>
          <cell r="H18">
            <v>938664920</v>
          </cell>
          <cell r="J18">
            <v>0.10414428300078107</v>
          </cell>
        </row>
        <row r="19">
          <cell r="B19">
            <v>869913747</v>
          </cell>
          <cell r="E19">
            <v>904488560</v>
          </cell>
          <cell r="H19">
            <v>932464920</v>
          </cell>
          <cell r="J19">
            <v>0.10345639689696798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2">
      <selection activeCell="G30" sqref="G30"/>
    </sheetView>
  </sheetViews>
  <sheetFormatPr defaultColWidth="9.140625" defaultRowHeight="12.75"/>
  <cols>
    <col min="1" max="1" width="19.57421875" style="6" customWidth="1"/>
    <col min="2" max="2" width="14.00390625" style="6" hidden="1" customWidth="1"/>
    <col min="3" max="3" width="13.140625" style="6" bestFit="1" customWidth="1"/>
    <col min="4" max="4" width="7.28125" style="6" customWidth="1"/>
    <col min="5" max="5" width="13.140625" style="6" bestFit="1" customWidth="1"/>
    <col min="6" max="6" width="7.00390625" style="6" customWidth="1"/>
    <col min="7" max="7" width="10.7109375" style="6" bestFit="1" customWidth="1"/>
    <col min="8" max="8" width="7.00390625" style="6" customWidth="1"/>
    <col min="9" max="9" width="10.7109375" style="6" bestFit="1" customWidth="1"/>
    <col min="10" max="10" width="7.421875" style="6" customWidth="1"/>
    <col min="11" max="11" width="10.8515625" style="6" customWidth="1"/>
    <col min="12" max="12" width="7.57421875" style="6" customWidth="1"/>
    <col min="13" max="13" width="10.8515625" style="6" customWidth="1"/>
    <col min="14" max="14" width="7.57421875" style="6" customWidth="1"/>
    <col min="15" max="16384" width="9.140625" style="6" customWidth="1"/>
  </cols>
  <sheetData>
    <row r="1" spans="1:14" ht="12.75">
      <c r="A1" s="104" t="s">
        <v>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107"/>
    </row>
    <row r="2" spans="1:14" ht="12.75">
      <c r="A2" s="102" t="s">
        <v>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0"/>
      <c r="N2" s="101"/>
    </row>
    <row r="3" spans="1:14" ht="12.75">
      <c r="A3" s="102" t="s">
        <v>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0"/>
      <c r="N3" s="101"/>
    </row>
    <row r="4" spans="1:14" ht="12.75">
      <c r="A4" s="102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8"/>
      <c r="M4" s="100"/>
      <c r="N4" s="101"/>
    </row>
    <row r="5" spans="1:14" ht="12.75">
      <c r="A5" s="98" t="s">
        <v>42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  <c r="N5" s="101"/>
    </row>
    <row r="6" spans="1:14" ht="8.2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"/>
      <c r="N6" s="13"/>
    </row>
    <row r="7" spans="1:14" ht="10.5" customHeight="1">
      <c r="A7" s="14" t="s">
        <v>13</v>
      </c>
      <c r="B7" s="15"/>
      <c r="C7" s="15"/>
      <c r="D7" s="15"/>
      <c r="E7" s="15"/>
      <c r="F7" s="15"/>
      <c r="G7" s="15"/>
      <c r="H7" s="15"/>
      <c r="I7" s="15"/>
      <c r="J7" s="87" t="s">
        <v>26</v>
      </c>
      <c r="K7" s="87"/>
      <c r="L7" s="87"/>
      <c r="M7" s="88"/>
      <c r="N7" s="89"/>
    </row>
    <row r="8" spans="1:14" ht="8.25">
      <c r="A8" s="4"/>
      <c r="B8" s="90" t="s">
        <v>14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16"/>
      <c r="N8" s="17"/>
    </row>
    <row r="9" spans="1:14" ht="14.25" customHeight="1">
      <c r="A9" s="18" t="s">
        <v>7</v>
      </c>
      <c r="B9" s="19">
        <v>2003</v>
      </c>
      <c r="C9" s="20">
        <v>2004</v>
      </c>
      <c r="D9" s="20" t="s">
        <v>9</v>
      </c>
      <c r="E9" s="20">
        <v>2005</v>
      </c>
      <c r="F9" s="20" t="s">
        <v>9</v>
      </c>
      <c r="G9" s="20">
        <v>2006</v>
      </c>
      <c r="H9" s="20" t="s">
        <v>9</v>
      </c>
      <c r="I9" s="20">
        <v>2007</v>
      </c>
      <c r="J9" s="20" t="s">
        <v>9</v>
      </c>
      <c r="K9" s="20">
        <v>2008</v>
      </c>
      <c r="L9" s="7" t="s">
        <v>9</v>
      </c>
      <c r="M9" s="7">
        <v>2009</v>
      </c>
      <c r="N9" s="21" t="s">
        <v>9</v>
      </c>
    </row>
    <row r="10" spans="1:14" ht="8.25">
      <c r="A10" s="22" t="s">
        <v>2</v>
      </c>
      <c r="B10" s="23">
        <v>915449174.01</v>
      </c>
      <c r="C10" s="5">
        <v>1023821057.88</v>
      </c>
      <c r="D10" s="5">
        <f>((C10/B10)-1)*100</f>
        <v>11.838110399432855</v>
      </c>
      <c r="E10" s="24">
        <v>1157981000</v>
      </c>
      <c r="F10" s="5">
        <f>((E10/C10)-1)*100</f>
        <v>13.10384672081286</v>
      </c>
      <c r="G10" s="25">
        <f>'[1]T1-Metas Anuais'!B12</f>
        <v>1382217917</v>
      </c>
      <c r="H10" s="5">
        <f>((G10/E10)-1)*100</f>
        <v>19.36447290585943</v>
      </c>
      <c r="I10" s="25">
        <f>'[1]T1-Metas Anuais'!E12</f>
        <v>1480596405</v>
      </c>
      <c r="J10" s="5">
        <f>((I10/G10)-1)*100</f>
        <v>7.117436895444329</v>
      </c>
      <c r="K10" s="25">
        <f>'[1]T1-Metas Anuais'!H12</f>
        <v>1601132429</v>
      </c>
      <c r="L10" s="26">
        <f>((K10/I10)-1)*100</f>
        <v>8.141045297215888</v>
      </c>
      <c r="M10" s="26">
        <f>'[1]T1-Metas Anuais'!J12</f>
        <v>0.17764463681832707</v>
      </c>
      <c r="N10" s="27">
        <f>((M10/K10)-1)*100</f>
        <v>-99.99999998890506</v>
      </c>
    </row>
    <row r="11" spans="1:14" ht="8.25">
      <c r="A11" s="22" t="s">
        <v>11</v>
      </c>
      <c r="B11" s="28">
        <v>890726291.75</v>
      </c>
      <c r="C11" s="26">
        <v>1008915679.07</v>
      </c>
      <c r="D11" s="26">
        <f aca="true" t="shared" si="0" ref="D11:D17">((C11/B11)-1)*100</f>
        <v>13.268878264252715</v>
      </c>
      <c r="E11" s="29">
        <v>1139004000</v>
      </c>
      <c r="F11" s="26">
        <f aca="true" t="shared" si="1" ref="F11:F17">((E11/C11)-1)*100</f>
        <v>12.893874446466436</v>
      </c>
      <c r="G11" s="30">
        <f>'[1]T1-Metas Anuais'!B13</f>
        <v>1348409804</v>
      </c>
      <c r="H11" s="26">
        <f aca="true" t="shared" si="2" ref="H11:H17">((G11/E11)-1)*100</f>
        <v>18.384992853405247</v>
      </c>
      <c r="I11" s="30">
        <f>'[1]T1-Metas Anuais'!E13</f>
        <v>1456593287</v>
      </c>
      <c r="J11" s="26">
        <f aca="true" t="shared" si="3" ref="J11:J17">((I11/G11)-1)*100</f>
        <v>8.023041858571368</v>
      </c>
      <c r="K11" s="30">
        <f>'[1]T1-Metas Anuais'!H13</f>
        <v>1580179987</v>
      </c>
      <c r="L11" s="26">
        <f aca="true" t="shared" si="4" ref="L11:N17">((K11/I11)-1)*100</f>
        <v>8.484640228882224</v>
      </c>
      <c r="M11" s="26">
        <f>'[1]T1-Metas Anuais'!J13</f>
        <v>0.17531997654530285</v>
      </c>
      <c r="N11" s="31">
        <f t="shared" si="4"/>
        <v>-99.99999998890506</v>
      </c>
    </row>
    <row r="12" spans="1:14" ht="8.25">
      <c r="A12" s="22" t="s">
        <v>3</v>
      </c>
      <c r="B12" s="28">
        <f>767263250.78+75424011.8</f>
        <v>842687262.5799999</v>
      </c>
      <c r="C12" s="26">
        <f>883995669.98+109680734.45</f>
        <v>993676404.4300001</v>
      </c>
      <c r="D12" s="26">
        <f t="shared" si="0"/>
        <v>17.917577321357236</v>
      </c>
      <c r="E12" s="29">
        <v>1140536000</v>
      </c>
      <c r="F12" s="26">
        <f t="shared" si="1"/>
        <v>14.779418623132411</v>
      </c>
      <c r="G12" s="30">
        <f>'[1]T1-Metas Anuais'!B14</f>
        <v>1377787237</v>
      </c>
      <c r="H12" s="26">
        <f t="shared" si="2"/>
        <v>20.80173155428675</v>
      </c>
      <c r="I12" s="30">
        <f>'[1]T1-Metas Anuais'!E14</f>
        <v>1476333205</v>
      </c>
      <c r="J12" s="26">
        <f t="shared" si="3"/>
        <v>7.152480829665286</v>
      </c>
      <c r="K12" s="30">
        <f>'[1]T1-Metas Anuais'!H14</f>
        <v>1596673109</v>
      </c>
      <c r="L12" s="26">
        <f t="shared" si="4"/>
        <v>8.151269888967928</v>
      </c>
      <c r="M12" s="26">
        <f>'[1]T1-Metas Anuais'!J14</f>
        <v>0.17714987806664062</v>
      </c>
      <c r="N12" s="31">
        <f t="shared" si="4"/>
        <v>-99.99999998890506</v>
      </c>
    </row>
    <row r="13" spans="1:14" ht="8.25">
      <c r="A13" s="22" t="s">
        <v>10</v>
      </c>
      <c r="B13" s="28">
        <f>766006109.15+58631772.01</f>
        <v>824637881.16</v>
      </c>
      <c r="C13" s="26">
        <v>971747771.56</v>
      </c>
      <c r="D13" s="26">
        <f t="shared" si="0"/>
        <v>17.839332119094962</v>
      </c>
      <c r="E13" s="29">
        <v>1104482000</v>
      </c>
      <c r="F13" s="26">
        <f t="shared" si="1"/>
        <v>13.65932933675933</v>
      </c>
      <c r="G13" s="30">
        <f>'[1]T1-Metas Anuais'!B15</f>
        <v>1309857237</v>
      </c>
      <c r="H13" s="26">
        <f t="shared" si="2"/>
        <v>18.59471109533699</v>
      </c>
      <c r="I13" s="30">
        <f>'[1]T1-Metas Anuais'!E15</f>
        <v>1409081205</v>
      </c>
      <c r="J13" s="26">
        <f t="shared" si="3"/>
        <v>7.5751742401527045</v>
      </c>
      <c r="K13" s="30">
        <f>'[1]T1-Metas Anuais'!H15</f>
        <v>1523331109</v>
      </c>
      <c r="L13" s="26">
        <f t="shared" si="4"/>
        <v>8.108113541972916</v>
      </c>
      <c r="M13" s="26">
        <f>'[1]T1-Metas Anuais'!J15</f>
        <v>0.1690126292560179</v>
      </c>
      <c r="N13" s="31">
        <f t="shared" si="4"/>
        <v>-99.99999998890506</v>
      </c>
    </row>
    <row r="14" spans="1:14" ht="8.25">
      <c r="A14" s="22" t="s">
        <v>12</v>
      </c>
      <c r="B14" s="28">
        <f>B11-B13</f>
        <v>66088410.59000003</v>
      </c>
      <c r="C14" s="26">
        <f>C11-C13</f>
        <v>37167907.51000011</v>
      </c>
      <c r="D14" s="26">
        <f t="shared" si="0"/>
        <v>-43.760324725339885</v>
      </c>
      <c r="E14" s="26">
        <f>E11-E13</f>
        <v>34522000</v>
      </c>
      <c r="F14" s="26">
        <f t="shared" si="1"/>
        <v>-7.118795991644733</v>
      </c>
      <c r="G14" s="30">
        <f>'[1]T1-Metas Anuais'!B16</f>
        <v>38552567</v>
      </c>
      <c r="H14" s="26">
        <f t="shared" si="2"/>
        <v>11.675357742888593</v>
      </c>
      <c r="I14" s="30">
        <f>'[1]T1-Metas Anuais'!E16</f>
        <v>47512082</v>
      </c>
      <c r="J14" s="26">
        <f t="shared" si="3"/>
        <v>23.239736539463117</v>
      </c>
      <c r="K14" s="30">
        <f>'[1]T1-Metas Anuais'!H16</f>
        <v>56848878</v>
      </c>
      <c r="L14" s="26">
        <f t="shared" si="4"/>
        <v>19.65141413924989</v>
      </c>
      <c r="M14" s="26">
        <f>'[1]T1-Metas Anuais'!J16</f>
        <v>0.006307347289284954</v>
      </c>
      <c r="N14" s="31">
        <f t="shared" si="4"/>
        <v>-99.99999998890506</v>
      </c>
    </row>
    <row r="15" spans="1:14" ht="8.25">
      <c r="A15" s="22" t="s">
        <v>4</v>
      </c>
      <c r="B15" s="28">
        <f>B17-482978182.2</f>
        <v>107705057.14000005</v>
      </c>
      <c r="C15" s="26">
        <f>C17-B17</f>
        <v>77048052.40999997</v>
      </c>
      <c r="D15" s="26">
        <f t="shared" si="0"/>
        <v>-28.46384890743865</v>
      </c>
      <c r="E15" s="29">
        <f>E17-559500000</f>
        <v>75405000</v>
      </c>
      <c r="F15" s="26">
        <f t="shared" si="1"/>
        <v>-2.132503494386473</v>
      </c>
      <c r="G15" s="30">
        <f>'[1]T1-Metas Anuais'!B17</f>
        <v>235008747</v>
      </c>
      <c r="H15" s="26">
        <f t="shared" si="2"/>
        <v>211.66202108613484</v>
      </c>
      <c r="I15" s="30">
        <f>'[1]T1-Metas Anuais'!E17</f>
        <v>34574813</v>
      </c>
      <c r="J15" s="26">
        <f t="shared" si="3"/>
        <v>-85.28786122160807</v>
      </c>
      <c r="K15" s="30">
        <f>'[1]T1-Metas Anuais'!H17</f>
        <v>27976360</v>
      </c>
      <c r="L15" s="26">
        <f t="shared" si="4"/>
        <v>-19.084565981600534</v>
      </c>
      <c r="M15" s="26">
        <f>'[1]T1-Metas Anuais'!J17</f>
        <v>0.0031039595611730454</v>
      </c>
      <c r="N15" s="31">
        <f t="shared" si="4"/>
        <v>-99.99999998890506</v>
      </c>
    </row>
    <row r="16" spans="1:14" ht="8.25">
      <c r="A16" s="22" t="s">
        <v>5</v>
      </c>
      <c r="B16" s="28">
        <v>590683239.34</v>
      </c>
      <c r="C16" s="26">
        <v>667731291.75</v>
      </c>
      <c r="D16" s="26">
        <f t="shared" si="0"/>
        <v>13.043886685542262</v>
      </c>
      <c r="E16" s="29">
        <v>634905000</v>
      </c>
      <c r="F16" s="26">
        <f t="shared" si="1"/>
        <v>-4.916093068510897</v>
      </c>
      <c r="G16" s="30">
        <f>'[1]T1-Metas Anuais'!B18</f>
        <v>869913747</v>
      </c>
      <c r="H16" s="26">
        <f t="shared" si="2"/>
        <v>37.01478914168261</v>
      </c>
      <c r="I16" s="30">
        <f>'[1]T1-Metas Anuais'!E18</f>
        <v>904488560</v>
      </c>
      <c r="J16" s="26">
        <f t="shared" si="3"/>
        <v>3.974510475232207</v>
      </c>
      <c r="K16" s="30">
        <f>'[1]T1-Metas Anuais'!H18</f>
        <v>938664920</v>
      </c>
      <c r="L16" s="26">
        <f t="shared" si="4"/>
        <v>3.7785287190365446</v>
      </c>
      <c r="M16" s="26">
        <f>'[1]T1-Metas Anuais'!J18</f>
        <v>0.10414428300078107</v>
      </c>
      <c r="N16" s="31">
        <f t="shared" si="4"/>
        <v>-99.99999998890506</v>
      </c>
    </row>
    <row r="17" spans="1:14" ht="8.25">
      <c r="A17" s="18" t="s">
        <v>6</v>
      </c>
      <c r="B17" s="32">
        <v>590683239.34</v>
      </c>
      <c r="C17" s="2">
        <v>667731291.75</v>
      </c>
      <c r="D17" s="2">
        <f t="shared" si="0"/>
        <v>13.043886685542262</v>
      </c>
      <c r="E17" s="33">
        <v>634905000</v>
      </c>
      <c r="F17" s="2">
        <f t="shared" si="1"/>
        <v>-4.916093068510897</v>
      </c>
      <c r="G17" s="34">
        <f>'[1]T1-Metas Anuais'!B19</f>
        <v>869913747</v>
      </c>
      <c r="H17" s="2">
        <f t="shared" si="2"/>
        <v>37.01478914168261</v>
      </c>
      <c r="I17" s="34">
        <f>'[1]T1-Metas Anuais'!E19</f>
        <v>904488560</v>
      </c>
      <c r="J17" s="2">
        <f t="shared" si="3"/>
        <v>3.974510475232207</v>
      </c>
      <c r="K17" s="34">
        <f>'[1]T1-Metas Anuais'!H19</f>
        <v>932464920</v>
      </c>
      <c r="L17" s="2">
        <f t="shared" si="4"/>
        <v>3.093058468312737</v>
      </c>
      <c r="M17" s="2">
        <f>'[1]T1-Metas Anuais'!J19</f>
        <v>0.10345639689696798</v>
      </c>
      <c r="N17" s="35">
        <f t="shared" si="4"/>
        <v>-99.99999998890506</v>
      </c>
    </row>
    <row r="18" spans="1:14" ht="8.25">
      <c r="A18" s="3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1:14" ht="8.25">
      <c r="A19" s="4"/>
      <c r="B19" s="90" t="s">
        <v>15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16"/>
      <c r="N19" s="17"/>
    </row>
    <row r="20" spans="1:14" ht="8.25">
      <c r="A20" s="18" t="s">
        <v>7</v>
      </c>
      <c r="B20" s="7">
        <v>2003</v>
      </c>
      <c r="C20" s="7">
        <v>2004</v>
      </c>
      <c r="D20" s="20" t="s">
        <v>9</v>
      </c>
      <c r="E20" s="9">
        <v>2005</v>
      </c>
      <c r="F20" s="20" t="s">
        <v>9</v>
      </c>
      <c r="G20" s="9">
        <v>2006</v>
      </c>
      <c r="H20" s="20" t="s">
        <v>9</v>
      </c>
      <c r="I20" s="9">
        <v>2007</v>
      </c>
      <c r="J20" s="20" t="s">
        <v>9</v>
      </c>
      <c r="K20" s="9">
        <v>2008</v>
      </c>
      <c r="L20" s="7" t="s">
        <v>9</v>
      </c>
      <c r="M20" s="9">
        <v>2008</v>
      </c>
      <c r="N20" s="21" t="s">
        <v>9</v>
      </c>
    </row>
    <row r="21" spans="1:14" ht="8.25">
      <c r="A21" s="4" t="s">
        <v>2</v>
      </c>
      <c r="B21" s="5">
        <f>B10*1.076*1.06</f>
        <v>1044124709.9088457</v>
      </c>
      <c r="C21" s="23">
        <f>C10*1.06</f>
        <v>1085250321.3528001</v>
      </c>
      <c r="D21" s="5">
        <f aca="true" t="shared" si="5" ref="D21:D28">((C21/B21)-1)*100</f>
        <v>3.9387643117405835</v>
      </c>
      <c r="E21" s="25">
        <f>E10</f>
        <v>1157981000</v>
      </c>
      <c r="F21" s="5">
        <f aca="true" t="shared" si="6" ref="F21:F28">((E21/C21)-1)*100</f>
        <v>6.7017421894460805</v>
      </c>
      <c r="G21" s="25">
        <f>G10/1.06</f>
        <v>1303979166.981132</v>
      </c>
      <c r="H21" s="5">
        <f aca="true" t="shared" si="7" ref="H21:H28">((G21/E21)-1)*100</f>
        <v>12.607993307414556</v>
      </c>
      <c r="I21" s="25">
        <f>I10/(1.06*1.055)</f>
        <v>1323970674.237682</v>
      </c>
      <c r="J21" s="5">
        <f aca="true" t="shared" si="8" ref="J21:J28">((I21/G21)-1)*100</f>
        <v>1.5331155407055208</v>
      </c>
      <c r="K21" s="25">
        <f>K10/(1.06*1.055*1.053)</f>
        <v>1359692048.0049634</v>
      </c>
      <c r="L21" s="5">
        <f aca="true" t="shared" si="9" ref="L21:N28">((K21/I21)-1)*100</f>
        <v>2.698048715304746</v>
      </c>
      <c r="M21" s="25">
        <f>M10/(1.06*1.055*1.053)</f>
        <v>0.15085697827222577</v>
      </c>
      <c r="N21" s="27">
        <f t="shared" si="9"/>
        <v>-99.99999998890506</v>
      </c>
    </row>
    <row r="22" spans="1:14" ht="8.25">
      <c r="A22" s="22" t="s">
        <v>11</v>
      </c>
      <c r="B22" s="26">
        <f aca="true" t="shared" si="10" ref="B22:B28">B11*1.076*1.06</f>
        <v>1015926779.3183801</v>
      </c>
      <c r="C22" s="28">
        <f aca="true" t="shared" si="11" ref="C22:C28">C11*1.06</f>
        <v>1069450619.8142002</v>
      </c>
      <c r="D22" s="26">
        <f t="shared" si="5"/>
        <v>5.268474223283204</v>
      </c>
      <c r="E22" s="30">
        <f aca="true" t="shared" si="12" ref="E22:E28">E11</f>
        <v>1139004000</v>
      </c>
      <c r="F22" s="26">
        <f t="shared" si="6"/>
        <v>6.503655138175857</v>
      </c>
      <c r="G22" s="30">
        <f aca="true" t="shared" si="13" ref="G22:G28">G11/1.06</f>
        <v>1272084720.7547169</v>
      </c>
      <c r="H22" s="26">
        <f t="shared" si="7"/>
        <v>11.683955522080414</v>
      </c>
      <c r="I22" s="30">
        <f aca="true" t="shared" si="14" ref="I22:I28">I11/(1.06*1.055)</f>
        <v>1302506739.6941786</v>
      </c>
      <c r="J22" s="26">
        <f t="shared" si="8"/>
        <v>2.391508870683756</v>
      </c>
      <c r="K22" s="30">
        <f aca="true" t="shared" si="15" ref="K22:M28">K11/(1.06*1.055*1.053)</f>
        <v>1341899098.3040583</v>
      </c>
      <c r="L22" s="26">
        <f t="shared" si="9"/>
        <v>3.024349695044859</v>
      </c>
      <c r="M22" s="30">
        <f t="shared" si="15"/>
        <v>0.14888286168430667</v>
      </c>
      <c r="N22" s="31">
        <f t="shared" si="9"/>
        <v>-99.99999998890506</v>
      </c>
    </row>
    <row r="23" spans="1:14" ht="8.25">
      <c r="A23" s="22" t="s">
        <v>3</v>
      </c>
      <c r="B23" s="26">
        <f t="shared" si="10"/>
        <v>961135384.2082448</v>
      </c>
      <c r="C23" s="28">
        <f t="shared" si="11"/>
        <v>1053296988.6958001</v>
      </c>
      <c r="D23" s="26">
        <f t="shared" si="5"/>
        <v>9.588826506837567</v>
      </c>
      <c r="E23" s="30">
        <f t="shared" si="12"/>
        <v>1140536000</v>
      </c>
      <c r="F23" s="26">
        <f t="shared" si="6"/>
        <v>8.282470399181507</v>
      </c>
      <c r="G23" s="30">
        <f t="shared" si="13"/>
        <v>1299799280.1886792</v>
      </c>
      <c r="H23" s="26">
        <f t="shared" si="7"/>
        <v>13.963897692723348</v>
      </c>
      <c r="I23" s="30">
        <f t="shared" si="14"/>
        <v>1320158459.2685325</v>
      </c>
      <c r="J23" s="26">
        <f t="shared" si="8"/>
        <v>1.5663325399670969</v>
      </c>
      <c r="K23" s="30">
        <f t="shared" si="15"/>
        <v>1355905164.5256898</v>
      </c>
      <c r="L23" s="26">
        <f t="shared" si="9"/>
        <v>2.7077586789818975</v>
      </c>
      <c r="M23" s="30">
        <f t="shared" si="15"/>
        <v>0.1504368259299432</v>
      </c>
      <c r="N23" s="31">
        <f t="shared" si="9"/>
        <v>-99.99999998890506</v>
      </c>
    </row>
    <row r="24" spans="1:14" ht="8.25">
      <c r="A24" s="22" t="s">
        <v>10</v>
      </c>
      <c r="B24" s="26">
        <f t="shared" si="10"/>
        <v>940548981.7358496</v>
      </c>
      <c r="C24" s="28">
        <f t="shared" si="11"/>
        <v>1030052637.8536</v>
      </c>
      <c r="D24" s="26">
        <f t="shared" si="5"/>
        <v>9.516107917374494</v>
      </c>
      <c r="E24" s="30">
        <f t="shared" si="12"/>
        <v>1104482000</v>
      </c>
      <c r="F24" s="26">
        <f t="shared" si="6"/>
        <v>7.225782393169156</v>
      </c>
      <c r="G24" s="30">
        <f t="shared" si="13"/>
        <v>1235714374.5283017</v>
      </c>
      <c r="H24" s="26">
        <f t="shared" si="7"/>
        <v>11.881802920129235</v>
      </c>
      <c r="I24" s="30">
        <f t="shared" si="14"/>
        <v>1260020750.245909</v>
      </c>
      <c r="J24" s="26">
        <f t="shared" si="8"/>
        <v>1.9669898010926223</v>
      </c>
      <c r="K24" s="30">
        <f t="shared" si="15"/>
        <v>1293622662.2300723</v>
      </c>
      <c r="L24" s="26">
        <f t="shared" si="9"/>
        <v>2.666774493801438</v>
      </c>
      <c r="M24" s="30">
        <f t="shared" si="15"/>
        <v>0.1435266214396427</v>
      </c>
      <c r="N24" s="31">
        <f t="shared" si="9"/>
        <v>-99.99999998890506</v>
      </c>
    </row>
    <row r="25" spans="1:14" ht="8.25">
      <c r="A25" s="22" t="s">
        <v>12</v>
      </c>
      <c r="B25" s="26">
        <f t="shared" si="10"/>
        <v>75377797.58253044</v>
      </c>
      <c r="C25" s="28">
        <f t="shared" si="11"/>
        <v>39397981.960600115</v>
      </c>
      <c r="D25" s="26">
        <f t="shared" si="5"/>
        <v>-47.73264379678428</v>
      </c>
      <c r="E25" s="30">
        <f t="shared" si="12"/>
        <v>34522000</v>
      </c>
      <c r="F25" s="26">
        <f t="shared" si="6"/>
        <v>-12.37622263362711</v>
      </c>
      <c r="G25" s="30">
        <f t="shared" si="13"/>
        <v>36370346.22641509</v>
      </c>
      <c r="H25" s="26">
        <f t="shared" si="7"/>
        <v>5.354111078196766</v>
      </c>
      <c r="I25" s="30">
        <f t="shared" si="14"/>
        <v>42485989.448269695</v>
      </c>
      <c r="J25" s="26">
        <f t="shared" si="8"/>
        <v>16.814916151149895</v>
      </c>
      <c r="K25" s="30">
        <f t="shared" si="15"/>
        <v>48276436.07398593</v>
      </c>
      <c r="L25" s="26">
        <f t="shared" si="9"/>
        <v>13.629073256647573</v>
      </c>
      <c r="M25" s="30">
        <f t="shared" si="15"/>
        <v>0.005356240244663994</v>
      </c>
      <c r="N25" s="31">
        <f t="shared" si="9"/>
        <v>-99.99999998890506</v>
      </c>
    </row>
    <row r="26" spans="1:14" ht="8.25">
      <c r="A26" s="22" t="s">
        <v>4</v>
      </c>
      <c r="B26" s="26">
        <f t="shared" si="10"/>
        <v>122844079.97159846</v>
      </c>
      <c r="C26" s="28">
        <f t="shared" si="11"/>
        <v>81670935.55459997</v>
      </c>
      <c r="D26" s="26">
        <f t="shared" si="5"/>
        <v>-33.51658820393927</v>
      </c>
      <c r="E26" s="30">
        <f t="shared" si="12"/>
        <v>75405000</v>
      </c>
      <c r="F26" s="26">
        <f t="shared" si="6"/>
        <v>-7.672173107911773</v>
      </c>
      <c r="G26" s="30">
        <f t="shared" si="13"/>
        <v>221706365.0943396</v>
      </c>
      <c r="H26" s="26">
        <f t="shared" si="7"/>
        <v>194.0207746095612</v>
      </c>
      <c r="I26" s="30">
        <f t="shared" si="14"/>
        <v>30917296.789770186</v>
      </c>
      <c r="J26" s="26">
        <f t="shared" si="8"/>
        <v>-86.05484475981807</v>
      </c>
      <c r="K26" s="30">
        <f t="shared" si="15"/>
        <v>23757706.442734312</v>
      </c>
      <c r="L26" s="26">
        <f t="shared" si="9"/>
        <v>-23.15723265109263</v>
      </c>
      <c r="M26" s="30">
        <f t="shared" si="15"/>
        <v>0.002635902600069045</v>
      </c>
      <c r="N26" s="31">
        <f t="shared" si="9"/>
        <v>-99.99999998890506</v>
      </c>
    </row>
    <row r="27" spans="1:14" ht="8.25">
      <c r="A27" s="22" t="s">
        <v>5</v>
      </c>
      <c r="B27" s="26">
        <f t="shared" si="10"/>
        <v>673709675.4616306</v>
      </c>
      <c r="C27" s="28">
        <f t="shared" si="11"/>
        <v>707795169.255</v>
      </c>
      <c r="D27" s="26">
        <f t="shared" si="5"/>
        <v>5.0593742430689925</v>
      </c>
      <c r="E27" s="30">
        <f t="shared" si="12"/>
        <v>634905000</v>
      </c>
      <c r="F27" s="26">
        <f t="shared" si="6"/>
        <v>-10.298201008029139</v>
      </c>
      <c r="G27" s="30">
        <f t="shared" si="13"/>
        <v>820673346.226415</v>
      </c>
      <c r="H27" s="26">
        <f t="shared" si="7"/>
        <v>29.259235039323215</v>
      </c>
      <c r="I27" s="30">
        <f t="shared" si="14"/>
        <v>808806724.4925332</v>
      </c>
      <c r="J27" s="26">
        <f t="shared" si="8"/>
        <v>-1.4459616348509896</v>
      </c>
      <c r="K27" s="30">
        <f t="shared" si="15"/>
        <v>797120340.7967545</v>
      </c>
      <c r="L27" s="26">
        <f t="shared" si="9"/>
        <v>-1.444892004713616</v>
      </c>
      <c r="M27" s="30">
        <f t="shared" si="15"/>
        <v>0.08844000088723487</v>
      </c>
      <c r="N27" s="31">
        <f t="shared" si="9"/>
        <v>-99.99999998890506</v>
      </c>
    </row>
    <row r="28" spans="1:14" ht="9" thickBot="1">
      <c r="A28" s="37" t="s">
        <v>6</v>
      </c>
      <c r="B28" s="38">
        <f t="shared" si="10"/>
        <v>673709675.4616306</v>
      </c>
      <c r="C28" s="39">
        <f t="shared" si="11"/>
        <v>707795169.255</v>
      </c>
      <c r="D28" s="38">
        <f t="shared" si="5"/>
        <v>5.0593742430689925</v>
      </c>
      <c r="E28" s="40">
        <f t="shared" si="12"/>
        <v>634905000</v>
      </c>
      <c r="F28" s="38">
        <f t="shared" si="6"/>
        <v>-10.298201008029139</v>
      </c>
      <c r="G28" s="40">
        <f t="shared" si="13"/>
        <v>820673346.226415</v>
      </c>
      <c r="H28" s="38">
        <f t="shared" si="7"/>
        <v>29.259235039323215</v>
      </c>
      <c r="I28" s="40">
        <f t="shared" si="14"/>
        <v>808806724.4925332</v>
      </c>
      <c r="J28" s="38">
        <f t="shared" si="8"/>
        <v>-1.4459616348509896</v>
      </c>
      <c r="K28" s="40">
        <f t="shared" si="15"/>
        <v>791855260.5666976</v>
      </c>
      <c r="L28" s="38">
        <f t="shared" si="9"/>
        <v>-2.0958609037865505</v>
      </c>
      <c r="M28" s="40">
        <f t="shared" si="15"/>
        <v>0.08785584354437727</v>
      </c>
      <c r="N28" s="41">
        <f t="shared" si="9"/>
        <v>-99.99999998890506</v>
      </c>
    </row>
    <row r="29" ht="12.75" customHeight="1"/>
    <row r="30" spans="1:7" ht="9.75" customHeight="1">
      <c r="A30" s="6" t="s">
        <v>40</v>
      </c>
      <c r="G30" s="47" t="s">
        <v>44</v>
      </c>
    </row>
    <row r="31" spans="2:3" ht="8.25">
      <c r="B31" s="42"/>
      <c r="C31" s="30"/>
    </row>
    <row r="32" spans="1:3" ht="12.75">
      <c r="A32" s="94" t="s">
        <v>18</v>
      </c>
      <c r="B32" s="95"/>
      <c r="C32" s="96"/>
    </row>
    <row r="33" spans="1:3" ht="8.25">
      <c r="A33" s="43" t="s">
        <v>19</v>
      </c>
      <c r="C33" s="44" t="s">
        <v>20</v>
      </c>
    </row>
    <row r="34" spans="1:3" ht="8.25">
      <c r="A34" s="45">
        <v>2003</v>
      </c>
      <c r="C34" s="11">
        <v>9.3</v>
      </c>
    </row>
    <row r="35" spans="1:3" ht="8.25">
      <c r="A35" s="45">
        <v>2004</v>
      </c>
      <c r="C35" s="11">
        <v>7.6</v>
      </c>
    </row>
    <row r="36" spans="1:3" ht="8.25">
      <c r="A36" s="10" t="s">
        <v>21</v>
      </c>
      <c r="C36" s="11">
        <v>6</v>
      </c>
    </row>
    <row r="37" spans="1:3" ht="8.25">
      <c r="A37" s="10" t="s">
        <v>22</v>
      </c>
      <c r="C37" s="11">
        <v>6</v>
      </c>
    </row>
    <row r="38" spans="1:3" ht="8.25">
      <c r="A38" s="10" t="s">
        <v>23</v>
      </c>
      <c r="C38" s="3">
        <v>5.5</v>
      </c>
    </row>
    <row r="39" spans="1:3" ht="8.25">
      <c r="A39" s="46" t="s">
        <v>24</v>
      </c>
      <c r="C39" s="5">
        <v>5.3</v>
      </c>
    </row>
    <row r="40" spans="1:3" ht="8.25">
      <c r="A40" s="10" t="s">
        <v>43</v>
      </c>
      <c r="B40" s="45"/>
      <c r="C40" s="3"/>
    </row>
    <row r="41" ht="8.25">
      <c r="A41" s="6" t="s">
        <v>25</v>
      </c>
    </row>
    <row r="43" spans="1:4" ht="8.25">
      <c r="A43" s="8" t="s">
        <v>7</v>
      </c>
      <c r="B43" s="16"/>
      <c r="C43" s="97" t="s">
        <v>17</v>
      </c>
      <c r="D43" s="97"/>
    </row>
    <row r="44" spans="1:4" ht="8.25">
      <c r="A44" s="91" t="s">
        <v>27</v>
      </c>
      <c r="B44" s="92"/>
      <c r="C44" s="93">
        <v>482978182.2</v>
      </c>
      <c r="D44" s="93"/>
    </row>
    <row r="45" spans="1:4" ht="8.25">
      <c r="A45" s="91" t="s">
        <v>38</v>
      </c>
      <c r="B45" s="92"/>
      <c r="C45" s="93">
        <v>559500000</v>
      </c>
      <c r="D45" s="93"/>
    </row>
  </sheetData>
  <sheetProtection/>
  <mergeCells count="15">
    <mergeCell ref="A5:N5"/>
    <mergeCell ref="A6:L6"/>
    <mergeCell ref="A1:N1"/>
    <mergeCell ref="A2:N2"/>
    <mergeCell ref="A3:N3"/>
    <mergeCell ref="A4:N4"/>
    <mergeCell ref="J7:N7"/>
    <mergeCell ref="B8:L8"/>
    <mergeCell ref="A45:B45"/>
    <mergeCell ref="C45:D45"/>
    <mergeCell ref="B19:L19"/>
    <mergeCell ref="A32:C32"/>
    <mergeCell ref="C43:D43"/>
    <mergeCell ref="A44:B44"/>
    <mergeCell ref="C44:D4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1.00390625" style="0" customWidth="1"/>
    <col min="2" max="2" width="15.57421875" style="0" customWidth="1"/>
    <col min="3" max="3" width="38.8515625" style="0" customWidth="1"/>
    <col min="4" max="6" width="13.421875" style="0" customWidth="1"/>
    <col min="7" max="7" width="28.421875" style="0" customWidth="1"/>
    <col min="10" max="10" width="14.00390625" style="0" bestFit="1" customWidth="1"/>
  </cols>
  <sheetData>
    <row r="1" spans="1:8" ht="12.75">
      <c r="A1" s="118" t="s">
        <v>8</v>
      </c>
      <c r="B1" s="118"/>
      <c r="C1" s="118"/>
      <c r="D1" s="118"/>
      <c r="E1" s="118"/>
      <c r="F1" s="118"/>
      <c r="G1" s="118"/>
      <c r="H1" s="49" t="s">
        <v>80</v>
      </c>
    </row>
    <row r="2" spans="1:8" ht="12.75">
      <c r="A2" s="118" t="s">
        <v>100</v>
      </c>
      <c r="B2" s="118"/>
      <c r="C2" s="118"/>
      <c r="D2" s="118"/>
      <c r="E2" s="118"/>
      <c r="F2" s="118"/>
      <c r="G2" s="118"/>
      <c r="H2" s="50"/>
    </row>
    <row r="3" spans="1:8" ht="12.75">
      <c r="A3" s="118" t="s">
        <v>1</v>
      </c>
      <c r="B3" s="118"/>
      <c r="C3" s="118"/>
      <c r="D3" s="118"/>
      <c r="E3" s="118"/>
      <c r="F3" s="118"/>
      <c r="G3" s="118"/>
      <c r="H3" s="50"/>
    </row>
    <row r="4" spans="1:8" ht="12.75">
      <c r="A4" s="118" t="s">
        <v>55</v>
      </c>
      <c r="B4" s="118"/>
      <c r="C4" s="118"/>
      <c r="D4" s="118"/>
      <c r="E4" s="118"/>
      <c r="F4" s="118"/>
      <c r="G4" s="118"/>
      <c r="H4" s="50"/>
    </row>
    <row r="5" spans="1:8" ht="12.75">
      <c r="A5" s="118">
        <v>2017</v>
      </c>
      <c r="B5" s="118"/>
      <c r="C5" s="118"/>
      <c r="D5" s="118"/>
      <c r="E5" s="118"/>
      <c r="F5" s="118"/>
      <c r="G5" s="118"/>
      <c r="H5" s="48"/>
    </row>
    <row r="6" spans="1:8" ht="12.75">
      <c r="A6" s="51" t="s">
        <v>57</v>
      </c>
      <c r="B6" s="51"/>
      <c r="C6" s="51"/>
      <c r="D6" s="51"/>
      <c r="E6" s="116">
        <v>1</v>
      </c>
      <c r="F6" s="116"/>
      <c r="G6" s="117"/>
      <c r="H6" s="50"/>
    </row>
    <row r="7" spans="1:8" ht="12.75" customHeight="1">
      <c r="A7" s="112" t="s">
        <v>46</v>
      </c>
      <c r="B7" s="112" t="s">
        <v>47</v>
      </c>
      <c r="C7" s="112" t="s">
        <v>28</v>
      </c>
      <c r="D7" s="114"/>
      <c r="E7" s="114"/>
      <c r="F7" s="115"/>
      <c r="G7" s="112" t="s">
        <v>29</v>
      </c>
      <c r="H7" s="50"/>
    </row>
    <row r="8" spans="1:9" ht="12.75">
      <c r="A8" s="112"/>
      <c r="B8" s="113"/>
      <c r="C8" s="112"/>
      <c r="D8" s="52">
        <v>2017</v>
      </c>
      <c r="E8" s="52">
        <v>2018</v>
      </c>
      <c r="F8" s="52">
        <v>2019</v>
      </c>
      <c r="G8" s="112"/>
      <c r="H8" s="50"/>
      <c r="I8" s="65"/>
    </row>
    <row r="9" spans="1:8" ht="22.5">
      <c r="A9" s="71" t="s">
        <v>30</v>
      </c>
      <c r="B9" s="69" t="s">
        <v>48</v>
      </c>
      <c r="C9" s="72" t="s">
        <v>58</v>
      </c>
      <c r="D9" s="75">
        <v>370698.38</v>
      </c>
      <c r="E9" s="75">
        <v>384784.91</v>
      </c>
      <c r="F9" s="75">
        <v>384785.95</v>
      </c>
      <c r="G9" s="70" t="s">
        <v>31</v>
      </c>
      <c r="H9" s="50"/>
    </row>
    <row r="10" spans="1:10" ht="22.5">
      <c r="A10" s="73" t="s">
        <v>30</v>
      </c>
      <c r="B10" s="69" t="s">
        <v>48</v>
      </c>
      <c r="C10" s="74" t="s">
        <v>32</v>
      </c>
      <c r="D10" s="75">
        <v>35999.18</v>
      </c>
      <c r="E10" s="75">
        <v>37367.15</v>
      </c>
      <c r="F10" s="75">
        <v>38787.1</v>
      </c>
      <c r="G10" s="70" t="s">
        <v>31</v>
      </c>
      <c r="H10" s="50"/>
      <c r="J10" s="63"/>
    </row>
    <row r="11" spans="1:8" ht="22.5">
      <c r="A11" s="73" t="s">
        <v>30</v>
      </c>
      <c r="B11" s="69" t="s">
        <v>48</v>
      </c>
      <c r="C11" s="74" t="s">
        <v>88</v>
      </c>
      <c r="D11" s="75">
        <v>23753871.28</v>
      </c>
      <c r="E11" s="75">
        <v>24656518.39</v>
      </c>
      <c r="F11" s="75">
        <v>25593466.09</v>
      </c>
      <c r="G11" s="70" t="s">
        <v>60</v>
      </c>
      <c r="H11" s="50"/>
    </row>
    <row r="12" spans="1:10" ht="22.5">
      <c r="A12" s="74" t="s">
        <v>59</v>
      </c>
      <c r="B12" s="76" t="s">
        <v>49</v>
      </c>
      <c r="C12" s="72" t="s">
        <v>33</v>
      </c>
      <c r="D12" s="75">
        <v>16726.04</v>
      </c>
      <c r="E12" s="75">
        <v>17361.63</v>
      </c>
      <c r="F12" s="75">
        <v>18021.37</v>
      </c>
      <c r="G12" s="70" t="s">
        <v>31</v>
      </c>
      <c r="H12" s="50"/>
      <c r="J12" s="63"/>
    </row>
    <row r="13" spans="1:8" ht="22.5">
      <c r="A13" s="73" t="s">
        <v>30</v>
      </c>
      <c r="B13" s="76" t="s">
        <v>50</v>
      </c>
      <c r="C13" s="74" t="s">
        <v>78</v>
      </c>
      <c r="D13" s="75">
        <v>5988442.52</v>
      </c>
      <c r="E13" s="75">
        <v>6216003.34</v>
      </c>
      <c r="F13" s="75">
        <v>6452211.47</v>
      </c>
      <c r="G13" s="70" t="s">
        <v>71</v>
      </c>
      <c r="H13" s="50"/>
    </row>
    <row r="14" spans="1:10" ht="22.5">
      <c r="A14" s="73" t="s">
        <v>30</v>
      </c>
      <c r="B14" s="76"/>
      <c r="C14" s="74" t="s">
        <v>98</v>
      </c>
      <c r="D14" s="75">
        <v>12452996.57</v>
      </c>
      <c r="E14" s="75">
        <v>12926210.44</v>
      </c>
      <c r="F14" s="75">
        <v>13417406.43</v>
      </c>
      <c r="G14" s="70" t="s">
        <v>31</v>
      </c>
      <c r="H14" s="66"/>
      <c r="J14" s="64"/>
    </row>
    <row r="15" spans="1:10" ht="22.5">
      <c r="A15" s="73" t="s">
        <v>30</v>
      </c>
      <c r="B15" s="76"/>
      <c r="C15" s="74" t="s">
        <v>91</v>
      </c>
      <c r="D15" s="75">
        <v>12260219</v>
      </c>
      <c r="E15" s="75">
        <v>12260219</v>
      </c>
      <c r="F15" s="75">
        <v>12260219</v>
      </c>
      <c r="G15" s="70" t="s">
        <v>31</v>
      </c>
      <c r="H15" s="54"/>
      <c r="J15" s="64"/>
    </row>
    <row r="16" spans="1:8" ht="22.5">
      <c r="A16" s="73" t="s">
        <v>30</v>
      </c>
      <c r="B16" s="76" t="s">
        <v>51</v>
      </c>
      <c r="C16" s="74" t="s">
        <v>45</v>
      </c>
      <c r="D16" s="75">
        <v>22317.94</v>
      </c>
      <c r="E16" s="75">
        <v>23166.03</v>
      </c>
      <c r="F16" s="75">
        <v>24046.34</v>
      </c>
      <c r="G16" s="70" t="s">
        <v>60</v>
      </c>
      <c r="H16" s="50"/>
    </row>
    <row r="17" spans="1:8" ht="33.75">
      <c r="A17" s="73" t="s">
        <v>34</v>
      </c>
      <c r="B17" s="76"/>
      <c r="C17" s="74" t="s">
        <v>61</v>
      </c>
      <c r="D17" s="75">
        <v>50264.69</v>
      </c>
      <c r="E17" s="75">
        <v>52174.75</v>
      </c>
      <c r="F17" s="75">
        <v>54157.39</v>
      </c>
      <c r="G17" s="83" t="s">
        <v>69</v>
      </c>
      <c r="H17" s="50"/>
    </row>
    <row r="18" spans="1:8" ht="22.5">
      <c r="A18" s="72" t="s">
        <v>81</v>
      </c>
      <c r="B18" s="76" t="s">
        <v>50</v>
      </c>
      <c r="C18" s="74" t="s">
        <v>56</v>
      </c>
      <c r="D18" s="75">
        <v>347485.21</v>
      </c>
      <c r="E18" s="75">
        <v>360689.65</v>
      </c>
      <c r="F18" s="75">
        <v>374395.85</v>
      </c>
      <c r="G18" s="84" t="s">
        <v>62</v>
      </c>
      <c r="H18" s="50"/>
    </row>
    <row r="19" spans="1:8" ht="22.5">
      <c r="A19" s="72" t="s">
        <v>72</v>
      </c>
      <c r="B19" s="76" t="s">
        <v>73</v>
      </c>
      <c r="C19" s="74" t="s">
        <v>74</v>
      </c>
      <c r="D19" s="75">
        <v>2849552.19</v>
      </c>
      <c r="E19" s="75">
        <v>2957835.17</v>
      </c>
      <c r="F19" s="75">
        <v>3070232.91</v>
      </c>
      <c r="G19" s="84" t="s">
        <v>75</v>
      </c>
      <c r="H19" s="50"/>
    </row>
    <row r="20" spans="1:8" ht="22.5">
      <c r="A20" s="72" t="s">
        <v>72</v>
      </c>
      <c r="B20" s="76" t="s">
        <v>73</v>
      </c>
      <c r="C20" s="53" t="s">
        <v>82</v>
      </c>
      <c r="D20" s="75">
        <v>40227.59</v>
      </c>
      <c r="E20" s="75">
        <v>41756.23</v>
      </c>
      <c r="F20" s="75">
        <v>43342.97</v>
      </c>
      <c r="G20" s="84" t="s">
        <v>76</v>
      </c>
      <c r="H20" s="50"/>
    </row>
    <row r="21" spans="1:8" ht="22.5">
      <c r="A21" s="72" t="s">
        <v>72</v>
      </c>
      <c r="B21" s="76" t="s">
        <v>73</v>
      </c>
      <c r="C21" s="74" t="s">
        <v>77</v>
      </c>
      <c r="D21" s="75">
        <v>11317.72</v>
      </c>
      <c r="E21" s="75">
        <v>11747.79</v>
      </c>
      <c r="F21" s="75">
        <v>12194.21</v>
      </c>
      <c r="G21" s="84" t="s">
        <v>75</v>
      </c>
      <c r="H21" s="50"/>
    </row>
    <row r="22" spans="1:8" ht="12.75">
      <c r="A22" s="72" t="s">
        <v>72</v>
      </c>
      <c r="B22" s="77"/>
      <c r="C22" s="74" t="s">
        <v>83</v>
      </c>
      <c r="D22" s="75">
        <v>16506094.62</v>
      </c>
      <c r="E22" s="75">
        <v>17133326.22</v>
      </c>
      <c r="F22" s="75">
        <v>17784392.61</v>
      </c>
      <c r="G22" s="85" t="s">
        <v>99</v>
      </c>
      <c r="H22" s="50"/>
    </row>
    <row r="23" spans="1:8" ht="12.75">
      <c r="A23" s="73" t="s">
        <v>35</v>
      </c>
      <c r="B23" s="76" t="s">
        <v>51</v>
      </c>
      <c r="C23" s="74" t="s">
        <v>63</v>
      </c>
      <c r="D23" s="75">
        <v>303422.96</v>
      </c>
      <c r="E23" s="75">
        <v>314953.03</v>
      </c>
      <c r="F23" s="75">
        <v>326921.24</v>
      </c>
      <c r="G23" s="70" t="s">
        <v>31</v>
      </c>
      <c r="H23" s="50"/>
    </row>
    <row r="24" spans="1:8" ht="12.75">
      <c r="A24" s="73" t="s">
        <v>35</v>
      </c>
      <c r="B24" s="76" t="s">
        <v>51</v>
      </c>
      <c r="C24" s="74" t="s">
        <v>64</v>
      </c>
      <c r="D24" s="75">
        <v>695661.78</v>
      </c>
      <c r="E24" s="75">
        <v>722096.93</v>
      </c>
      <c r="F24" s="75">
        <v>749536.61</v>
      </c>
      <c r="G24" s="70" t="s">
        <v>31</v>
      </c>
      <c r="H24" s="50"/>
    </row>
    <row r="25" spans="1:8" ht="12.75">
      <c r="A25" s="73" t="s">
        <v>36</v>
      </c>
      <c r="B25" s="76" t="s">
        <v>51</v>
      </c>
      <c r="C25" s="74" t="s">
        <v>65</v>
      </c>
      <c r="D25" s="75">
        <v>53934.17</v>
      </c>
      <c r="E25" s="75">
        <v>55983.67</v>
      </c>
      <c r="F25" s="75">
        <v>58111.05</v>
      </c>
      <c r="G25" s="70" t="s">
        <v>31</v>
      </c>
      <c r="H25" s="50"/>
    </row>
    <row r="26" spans="1:8" ht="22.5">
      <c r="A26" s="73" t="s">
        <v>35</v>
      </c>
      <c r="B26" s="76"/>
      <c r="C26" s="74" t="s">
        <v>89</v>
      </c>
      <c r="D26" s="75">
        <v>1080774.61</v>
      </c>
      <c r="E26" s="75">
        <v>1121844.05</v>
      </c>
      <c r="F26" s="75">
        <v>1164474.12</v>
      </c>
      <c r="G26" s="84" t="s">
        <v>66</v>
      </c>
      <c r="H26" s="50"/>
    </row>
    <row r="27" spans="1:8" ht="22.5">
      <c r="A27" s="73" t="s">
        <v>35</v>
      </c>
      <c r="B27" s="76" t="s">
        <v>51</v>
      </c>
      <c r="C27" s="74" t="s">
        <v>85</v>
      </c>
      <c r="D27" s="75">
        <v>3449538.78</v>
      </c>
      <c r="E27" s="75">
        <v>3580621.25</v>
      </c>
      <c r="F27" s="75">
        <v>3716684.86</v>
      </c>
      <c r="G27" s="70" t="s">
        <v>31</v>
      </c>
      <c r="H27" s="66"/>
    </row>
    <row r="28" spans="1:8" ht="22.5">
      <c r="A28" s="73" t="s">
        <v>35</v>
      </c>
      <c r="B28" s="76" t="s">
        <v>51</v>
      </c>
      <c r="C28" s="53" t="s">
        <v>92</v>
      </c>
      <c r="D28" s="75">
        <v>1853936.22</v>
      </c>
      <c r="E28" s="75">
        <v>1924385.8</v>
      </c>
      <c r="F28" s="75">
        <v>1997512.46</v>
      </c>
      <c r="G28" s="84" t="s">
        <v>66</v>
      </c>
      <c r="H28" s="50"/>
    </row>
    <row r="29" spans="1:8" ht="22.5">
      <c r="A29" s="71" t="s">
        <v>35</v>
      </c>
      <c r="B29" s="76" t="s">
        <v>51</v>
      </c>
      <c r="C29" s="72" t="s">
        <v>86</v>
      </c>
      <c r="D29" s="75">
        <v>3931901</v>
      </c>
      <c r="E29" s="75">
        <v>3931901</v>
      </c>
      <c r="F29" s="75">
        <v>3931901</v>
      </c>
      <c r="G29" s="70" t="s">
        <v>31</v>
      </c>
      <c r="H29" s="68"/>
    </row>
    <row r="30" spans="1:8" ht="33.75">
      <c r="A30" s="73" t="s">
        <v>35</v>
      </c>
      <c r="B30" s="69" t="s">
        <v>52</v>
      </c>
      <c r="C30" s="74" t="s">
        <v>67</v>
      </c>
      <c r="D30" s="78">
        <v>2591136.87</v>
      </c>
      <c r="E30" s="78">
        <v>2689600.07</v>
      </c>
      <c r="F30" s="78">
        <v>2791804.87</v>
      </c>
      <c r="G30" s="84" t="s">
        <v>68</v>
      </c>
      <c r="H30" s="50"/>
    </row>
    <row r="31" spans="1:8" ht="21.75" customHeight="1">
      <c r="A31" s="73" t="s">
        <v>35</v>
      </c>
      <c r="B31" s="76"/>
      <c r="C31" s="74" t="s">
        <v>90</v>
      </c>
      <c r="D31" s="78">
        <v>3059050.66</v>
      </c>
      <c r="E31" s="78">
        <v>3175294.58</v>
      </c>
      <c r="F31" s="78">
        <v>3295955.78</v>
      </c>
      <c r="G31" s="84" t="s">
        <v>68</v>
      </c>
      <c r="H31" s="50"/>
    </row>
    <row r="32" spans="1:8" ht="22.5" customHeight="1">
      <c r="A32" s="73" t="s">
        <v>35</v>
      </c>
      <c r="B32" s="76"/>
      <c r="C32" s="74" t="s">
        <v>94</v>
      </c>
      <c r="D32" s="78">
        <v>6300182.13</v>
      </c>
      <c r="E32" s="78">
        <v>6539589.05</v>
      </c>
      <c r="F32" s="78">
        <v>6788093.44</v>
      </c>
      <c r="G32" s="84" t="s">
        <v>68</v>
      </c>
      <c r="H32" s="50"/>
    </row>
    <row r="33" spans="1:8" ht="22.5">
      <c r="A33" s="73" t="s">
        <v>37</v>
      </c>
      <c r="B33" s="76"/>
      <c r="C33" s="79" t="s">
        <v>93</v>
      </c>
      <c r="D33" s="78">
        <v>840085.71</v>
      </c>
      <c r="E33" s="78">
        <v>872008.97</v>
      </c>
      <c r="F33" s="78">
        <v>905145.31</v>
      </c>
      <c r="G33" s="84"/>
      <c r="H33" s="50"/>
    </row>
    <row r="34" spans="1:8" ht="22.5" customHeight="1">
      <c r="A34" s="80" t="s">
        <v>53</v>
      </c>
      <c r="B34" s="77"/>
      <c r="C34" s="79" t="s">
        <v>70</v>
      </c>
      <c r="D34" s="81">
        <v>570000</v>
      </c>
      <c r="E34" s="81">
        <v>600000</v>
      </c>
      <c r="F34" s="81">
        <v>630000</v>
      </c>
      <c r="G34" s="86" t="s">
        <v>31</v>
      </c>
      <c r="H34" s="54"/>
    </row>
    <row r="35" spans="1:8" ht="22.5">
      <c r="A35" s="82" t="s">
        <v>79</v>
      </c>
      <c r="B35" s="76"/>
      <c r="C35" s="74" t="s">
        <v>87</v>
      </c>
      <c r="D35" s="78">
        <v>1569536.88</v>
      </c>
      <c r="E35" s="78">
        <v>1629179.28</v>
      </c>
      <c r="F35" s="78">
        <v>1691088.09</v>
      </c>
      <c r="G35" s="70"/>
      <c r="H35" s="54"/>
    </row>
    <row r="36" spans="1:8" ht="22.5">
      <c r="A36" s="82" t="s">
        <v>35</v>
      </c>
      <c r="B36" s="76"/>
      <c r="C36" s="74" t="s">
        <v>95</v>
      </c>
      <c r="D36" s="78">
        <v>1020436.65</v>
      </c>
      <c r="E36" s="78">
        <v>1059213.24</v>
      </c>
      <c r="F36" s="78">
        <v>1099463.34</v>
      </c>
      <c r="G36" s="70" t="s">
        <v>84</v>
      </c>
      <c r="H36" s="54"/>
    </row>
    <row r="37" spans="1:8" ht="22.5">
      <c r="A37" s="82" t="s">
        <v>35</v>
      </c>
      <c r="B37" s="76"/>
      <c r="C37" s="74" t="s">
        <v>96</v>
      </c>
      <c r="D37" s="78">
        <v>2578445.3</v>
      </c>
      <c r="E37" s="78">
        <v>2676426.22</v>
      </c>
      <c r="F37" s="78">
        <v>2778130.42</v>
      </c>
      <c r="G37" s="70"/>
      <c r="H37" s="54"/>
    </row>
    <row r="38" spans="1:8" ht="22.5">
      <c r="A38" s="82" t="s">
        <v>35</v>
      </c>
      <c r="B38" s="76"/>
      <c r="C38" s="74" t="s">
        <v>97</v>
      </c>
      <c r="D38" s="78">
        <v>24255.74</v>
      </c>
      <c r="E38" s="78">
        <v>25177.46</v>
      </c>
      <c r="F38" s="78">
        <v>26134.2</v>
      </c>
      <c r="G38" s="70"/>
      <c r="H38" s="54"/>
    </row>
    <row r="39" spans="1:8" ht="12.75">
      <c r="A39" s="109" t="s">
        <v>16</v>
      </c>
      <c r="B39" s="110"/>
      <c r="C39" s="111"/>
      <c r="D39" s="55">
        <f>SUM(D9:D38)</f>
        <v>104628512.38999997</v>
      </c>
      <c r="E39" s="55">
        <f>SUM(E9:E38)</f>
        <v>107997435.29999997</v>
      </c>
      <c r="F39" s="55">
        <f>SUM(F9:F38)</f>
        <v>111478616.48</v>
      </c>
      <c r="G39" s="52"/>
      <c r="H39" s="50"/>
    </row>
    <row r="40" spans="1:8" ht="12.75">
      <c r="A40" s="56" t="s">
        <v>54</v>
      </c>
      <c r="B40" s="56"/>
      <c r="C40" s="56"/>
      <c r="D40" s="57"/>
      <c r="E40" s="57"/>
      <c r="F40" s="57"/>
      <c r="G40" s="58"/>
      <c r="H40" s="50"/>
    </row>
    <row r="41" spans="1:7" ht="12.75">
      <c r="A41" s="56"/>
      <c r="B41" s="56"/>
      <c r="C41" s="59"/>
      <c r="D41" s="57"/>
      <c r="E41" s="57"/>
      <c r="F41" s="57"/>
      <c r="G41" s="58"/>
    </row>
    <row r="42" spans="3:6" ht="12.75">
      <c r="C42" s="60"/>
      <c r="D42" s="61"/>
      <c r="E42" s="61"/>
      <c r="F42" s="61"/>
    </row>
    <row r="43" spans="1:7" ht="12.75">
      <c r="A43" s="50"/>
      <c r="B43" s="50"/>
      <c r="C43" s="60"/>
      <c r="D43" s="61"/>
      <c r="E43" s="61"/>
      <c r="F43" s="61"/>
      <c r="G43" s="67"/>
    </row>
    <row r="44" spans="1:7" ht="12.75">
      <c r="A44" s="50"/>
      <c r="B44" s="50"/>
      <c r="C44" s="60"/>
      <c r="D44" s="62"/>
      <c r="E44" s="62"/>
      <c r="F44" s="62"/>
      <c r="G44" s="50"/>
    </row>
    <row r="45" spans="1:7" ht="12.75">
      <c r="A45" s="50"/>
      <c r="B45" s="50"/>
      <c r="C45" s="60"/>
      <c r="D45" s="62"/>
      <c r="E45" s="62"/>
      <c r="F45" s="62"/>
      <c r="G45" s="50"/>
    </row>
    <row r="47" spans="1:7" ht="12.75">
      <c r="A47" s="50"/>
      <c r="B47" s="50"/>
      <c r="C47" s="50"/>
      <c r="D47" s="62"/>
      <c r="E47" s="62"/>
      <c r="F47" s="62"/>
      <c r="G47" s="50"/>
    </row>
    <row r="48" spans="1:7" ht="12.75">
      <c r="A48" s="50"/>
      <c r="B48" s="50"/>
      <c r="C48" s="50"/>
      <c r="D48" s="62"/>
      <c r="E48" s="62"/>
      <c r="F48" s="62"/>
      <c r="G48" s="50"/>
    </row>
    <row r="52" spans="4:6" ht="12.75">
      <c r="D52" s="62"/>
      <c r="E52" s="62"/>
      <c r="F52" s="62"/>
    </row>
    <row r="53" spans="4:6" ht="12.75">
      <c r="D53" s="62"/>
      <c r="E53" s="62"/>
      <c r="F53" s="62"/>
    </row>
  </sheetData>
  <sheetProtection/>
  <mergeCells count="12">
    <mergeCell ref="E6:G6"/>
    <mergeCell ref="A1:G1"/>
    <mergeCell ref="A2:G2"/>
    <mergeCell ref="A3:G3"/>
    <mergeCell ref="A4:G4"/>
    <mergeCell ref="A5:G5"/>
    <mergeCell ref="A39:C39"/>
    <mergeCell ref="A7:A8"/>
    <mergeCell ref="B7:B8"/>
    <mergeCell ref="C7:C8"/>
    <mergeCell ref="D7:F7"/>
    <mergeCell ref="G7:G8"/>
  </mergeCells>
  <printOptions horizontalCentered="1"/>
  <pageMargins left="1.299212598425197" right="0.15748031496062992" top="0.31496062992125984" bottom="0.1968503937007874" header="0.11811023622047245" footer="0.11811023622047245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8">
      <selection activeCell="A1" sqref="A1:IV16384"/>
    </sheetView>
  </sheetViews>
  <sheetFormatPr defaultColWidth="9.140625" defaultRowHeight="12.75"/>
  <cols>
    <col min="1" max="1" width="11.00390625" style="0" customWidth="1"/>
    <col min="2" max="2" width="15.57421875" style="0" customWidth="1"/>
    <col min="3" max="3" width="38.8515625" style="0" customWidth="1"/>
    <col min="4" max="6" width="13.421875" style="0" customWidth="1"/>
    <col min="7" max="7" width="28.421875" style="0" customWidth="1"/>
    <col min="10" max="10" width="14.00390625" style="0" bestFit="1" customWidth="1"/>
  </cols>
  <sheetData>
    <row r="1" spans="1:8" ht="12.75">
      <c r="A1" s="118" t="s">
        <v>8</v>
      </c>
      <c r="B1" s="118"/>
      <c r="C1" s="118"/>
      <c r="D1" s="118"/>
      <c r="E1" s="118"/>
      <c r="F1" s="118"/>
      <c r="G1" s="118"/>
      <c r="H1" s="49" t="s">
        <v>80</v>
      </c>
    </row>
    <row r="2" spans="1:8" ht="12.75">
      <c r="A2" s="118" t="s">
        <v>0</v>
      </c>
      <c r="B2" s="118"/>
      <c r="C2" s="118"/>
      <c r="D2" s="118"/>
      <c r="E2" s="118"/>
      <c r="F2" s="118"/>
      <c r="G2" s="118"/>
      <c r="H2" s="50"/>
    </row>
    <row r="3" spans="1:8" ht="12.75">
      <c r="A3" s="118" t="s">
        <v>1</v>
      </c>
      <c r="B3" s="118"/>
      <c r="C3" s="118"/>
      <c r="D3" s="118"/>
      <c r="E3" s="118"/>
      <c r="F3" s="118"/>
      <c r="G3" s="118"/>
      <c r="H3" s="50"/>
    </row>
    <row r="4" spans="1:8" ht="12.75">
      <c r="A4" s="118" t="s">
        <v>55</v>
      </c>
      <c r="B4" s="118"/>
      <c r="C4" s="118"/>
      <c r="D4" s="118"/>
      <c r="E4" s="118"/>
      <c r="F4" s="118"/>
      <c r="G4" s="118"/>
      <c r="H4" s="50"/>
    </row>
    <row r="5" spans="1:8" ht="12.75">
      <c r="A5" s="118">
        <v>2017</v>
      </c>
      <c r="B5" s="118"/>
      <c r="C5" s="118"/>
      <c r="D5" s="118"/>
      <c r="E5" s="118"/>
      <c r="F5" s="118"/>
      <c r="G5" s="118"/>
      <c r="H5" s="48"/>
    </row>
    <row r="6" spans="1:8" ht="12.75">
      <c r="A6" s="51" t="s">
        <v>57</v>
      </c>
      <c r="B6" s="51"/>
      <c r="C6" s="51"/>
      <c r="D6" s="51"/>
      <c r="E6" s="116">
        <v>1</v>
      </c>
      <c r="F6" s="116"/>
      <c r="G6" s="117"/>
      <c r="H6" s="50"/>
    </row>
    <row r="7" spans="1:8" ht="12.75" customHeight="1">
      <c r="A7" s="112" t="s">
        <v>46</v>
      </c>
      <c r="B7" s="112" t="s">
        <v>47</v>
      </c>
      <c r="C7" s="112" t="s">
        <v>28</v>
      </c>
      <c r="D7" s="114"/>
      <c r="E7" s="114"/>
      <c r="F7" s="115"/>
      <c r="G7" s="112" t="s">
        <v>29</v>
      </c>
      <c r="H7" s="50"/>
    </row>
    <row r="8" spans="1:9" ht="12.75">
      <c r="A8" s="112"/>
      <c r="B8" s="113"/>
      <c r="C8" s="112"/>
      <c r="D8" s="52">
        <v>2017</v>
      </c>
      <c r="E8" s="52">
        <v>2018</v>
      </c>
      <c r="F8" s="52">
        <v>2019</v>
      </c>
      <c r="G8" s="112"/>
      <c r="H8" s="50"/>
      <c r="I8" s="65"/>
    </row>
    <row r="9" spans="1:8" ht="22.5">
      <c r="A9" s="71" t="s">
        <v>30</v>
      </c>
      <c r="B9" s="69" t="s">
        <v>48</v>
      </c>
      <c r="C9" s="72" t="s">
        <v>58</v>
      </c>
      <c r="D9" s="75">
        <v>370698.38</v>
      </c>
      <c r="E9" s="75">
        <v>384784.91</v>
      </c>
      <c r="F9" s="75">
        <v>384785.95</v>
      </c>
      <c r="G9" s="70" t="s">
        <v>31</v>
      </c>
      <c r="H9" s="50"/>
    </row>
    <row r="10" spans="1:10" ht="22.5">
      <c r="A10" s="73" t="s">
        <v>30</v>
      </c>
      <c r="B10" s="69" t="s">
        <v>48</v>
      </c>
      <c r="C10" s="74" t="s">
        <v>32</v>
      </c>
      <c r="D10" s="75">
        <v>35999.18</v>
      </c>
      <c r="E10" s="75">
        <v>37367.15</v>
      </c>
      <c r="F10" s="75">
        <v>38787.1</v>
      </c>
      <c r="G10" s="70" t="s">
        <v>31</v>
      </c>
      <c r="H10" s="50"/>
      <c r="J10" s="63"/>
    </row>
    <row r="11" spans="1:8" ht="22.5">
      <c r="A11" s="73" t="s">
        <v>30</v>
      </c>
      <c r="B11" s="69" t="s">
        <v>48</v>
      </c>
      <c r="C11" s="74" t="s">
        <v>88</v>
      </c>
      <c r="D11" s="75">
        <v>23753871.28</v>
      </c>
      <c r="E11" s="75">
        <v>24656518.39</v>
      </c>
      <c r="F11" s="75">
        <v>25593466.09</v>
      </c>
      <c r="G11" s="70" t="s">
        <v>60</v>
      </c>
      <c r="H11" s="50"/>
    </row>
    <row r="12" spans="1:10" ht="22.5">
      <c r="A12" s="74" t="s">
        <v>59</v>
      </c>
      <c r="B12" s="76" t="s">
        <v>49</v>
      </c>
      <c r="C12" s="72" t="s">
        <v>33</v>
      </c>
      <c r="D12" s="75">
        <v>16726.04</v>
      </c>
      <c r="E12" s="75">
        <v>17361.63</v>
      </c>
      <c r="F12" s="75">
        <v>18021.37</v>
      </c>
      <c r="G12" s="70" t="s">
        <v>31</v>
      </c>
      <c r="H12" s="50"/>
      <c r="J12" s="63"/>
    </row>
    <row r="13" spans="1:8" ht="22.5">
      <c r="A13" s="73" t="s">
        <v>30</v>
      </c>
      <c r="B13" s="76" t="s">
        <v>50</v>
      </c>
      <c r="C13" s="74" t="s">
        <v>78</v>
      </c>
      <c r="D13" s="75">
        <v>5988442.52</v>
      </c>
      <c r="E13" s="75">
        <v>6216003.34</v>
      </c>
      <c r="F13" s="75">
        <v>6452211.47</v>
      </c>
      <c r="G13" s="70" t="s">
        <v>71</v>
      </c>
      <c r="H13" s="50"/>
    </row>
    <row r="14" spans="1:10" ht="22.5">
      <c r="A14" s="73" t="s">
        <v>30</v>
      </c>
      <c r="B14" s="76"/>
      <c r="C14" s="74" t="s">
        <v>98</v>
      </c>
      <c r="D14" s="75">
        <v>12452996.57</v>
      </c>
      <c r="E14" s="75">
        <v>12926210.44</v>
      </c>
      <c r="F14" s="75">
        <v>13417406.43</v>
      </c>
      <c r="G14" s="70" t="s">
        <v>31</v>
      </c>
      <c r="H14" s="66"/>
      <c r="J14" s="64"/>
    </row>
    <row r="15" spans="1:10" ht="22.5">
      <c r="A15" s="73" t="s">
        <v>30</v>
      </c>
      <c r="B15" s="76"/>
      <c r="C15" s="74" t="s">
        <v>91</v>
      </c>
      <c r="D15" s="75">
        <v>12260219</v>
      </c>
      <c r="E15" s="75">
        <v>12260219</v>
      </c>
      <c r="F15" s="75">
        <v>12260219</v>
      </c>
      <c r="G15" s="70" t="s">
        <v>31</v>
      </c>
      <c r="H15" s="54"/>
      <c r="J15" s="64"/>
    </row>
    <row r="16" spans="1:8" ht="22.5">
      <c r="A16" s="73" t="s">
        <v>30</v>
      </c>
      <c r="B16" s="76" t="s">
        <v>51</v>
      </c>
      <c r="C16" s="74" t="s">
        <v>45</v>
      </c>
      <c r="D16" s="75">
        <v>22317.94</v>
      </c>
      <c r="E16" s="75">
        <v>23166.03</v>
      </c>
      <c r="F16" s="75">
        <v>24046.34</v>
      </c>
      <c r="G16" s="70" t="s">
        <v>60</v>
      </c>
      <c r="H16" s="50"/>
    </row>
    <row r="17" spans="1:8" ht="33.75">
      <c r="A17" s="73" t="s">
        <v>34</v>
      </c>
      <c r="B17" s="76"/>
      <c r="C17" s="74" t="s">
        <v>61</v>
      </c>
      <c r="D17" s="75">
        <v>50264.69</v>
      </c>
      <c r="E17" s="75">
        <v>52174.75</v>
      </c>
      <c r="F17" s="75">
        <v>54157.39</v>
      </c>
      <c r="G17" s="83" t="s">
        <v>69</v>
      </c>
      <c r="H17" s="50"/>
    </row>
    <row r="18" spans="1:8" ht="22.5">
      <c r="A18" s="72" t="s">
        <v>81</v>
      </c>
      <c r="B18" s="76" t="s">
        <v>50</v>
      </c>
      <c r="C18" s="74" t="s">
        <v>56</v>
      </c>
      <c r="D18" s="75">
        <v>347485.21</v>
      </c>
      <c r="E18" s="75">
        <v>360689.65</v>
      </c>
      <c r="F18" s="75">
        <v>374395.85</v>
      </c>
      <c r="G18" s="84" t="s">
        <v>62</v>
      </c>
      <c r="H18" s="50"/>
    </row>
    <row r="19" spans="1:8" ht="22.5">
      <c r="A19" s="72" t="s">
        <v>72</v>
      </c>
      <c r="B19" s="76" t="s">
        <v>73</v>
      </c>
      <c r="C19" s="74" t="s">
        <v>74</v>
      </c>
      <c r="D19" s="75">
        <v>2849552.19</v>
      </c>
      <c r="E19" s="75">
        <v>2957835.17</v>
      </c>
      <c r="F19" s="75">
        <v>3070232.91</v>
      </c>
      <c r="G19" s="84" t="s">
        <v>75</v>
      </c>
      <c r="H19" s="50"/>
    </row>
    <row r="20" spans="1:8" ht="22.5">
      <c r="A20" s="72" t="s">
        <v>72</v>
      </c>
      <c r="B20" s="76" t="s">
        <v>73</v>
      </c>
      <c r="C20" s="53" t="s">
        <v>82</v>
      </c>
      <c r="D20" s="75">
        <v>40227.59</v>
      </c>
      <c r="E20" s="75">
        <v>41756.23</v>
      </c>
      <c r="F20" s="75">
        <v>43342.97</v>
      </c>
      <c r="G20" s="84" t="s">
        <v>76</v>
      </c>
      <c r="H20" s="50"/>
    </row>
    <row r="21" spans="1:8" ht="22.5">
      <c r="A21" s="72" t="s">
        <v>72</v>
      </c>
      <c r="B21" s="76" t="s">
        <v>73</v>
      </c>
      <c r="C21" s="74" t="s">
        <v>77</v>
      </c>
      <c r="D21" s="75">
        <v>11317.72</v>
      </c>
      <c r="E21" s="75">
        <v>11747.79</v>
      </c>
      <c r="F21" s="75">
        <v>12194.21</v>
      </c>
      <c r="G21" s="84" t="s">
        <v>75</v>
      </c>
      <c r="H21" s="50"/>
    </row>
    <row r="22" spans="1:8" ht="12.75">
      <c r="A22" s="72" t="s">
        <v>72</v>
      </c>
      <c r="B22" s="77"/>
      <c r="C22" s="74" t="s">
        <v>83</v>
      </c>
      <c r="D22" s="75">
        <v>16506094.62</v>
      </c>
      <c r="E22" s="75">
        <v>17133326.22</v>
      </c>
      <c r="F22" s="75">
        <v>17784392.61</v>
      </c>
      <c r="G22" s="85" t="s">
        <v>99</v>
      </c>
      <c r="H22" s="50"/>
    </row>
    <row r="23" spans="1:8" ht="12.75">
      <c r="A23" s="73" t="s">
        <v>35</v>
      </c>
      <c r="B23" s="76" t="s">
        <v>51</v>
      </c>
      <c r="C23" s="74" t="s">
        <v>63</v>
      </c>
      <c r="D23" s="75">
        <v>303422.96</v>
      </c>
      <c r="E23" s="75">
        <v>314953.03</v>
      </c>
      <c r="F23" s="75">
        <v>326921.24</v>
      </c>
      <c r="G23" s="70" t="s">
        <v>31</v>
      </c>
      <c r="H23" s="50"/>
    </row>
    <row r="24" spans="1:8" ht="12.75">
      <c r="A24" s="73" t="s">
        <v>35</v>
      </c>
      <c r="B24" s="76" t="s">
        <v>51</v>
      </c>
      <c r="C24" s="74" t="s">
        <v>64</v>
      </c>
      <c r="D24" s="75">
        <v>695661.78</v>
      </c>
      <c r="E24" s="75">
        <v>722096.93</v>
      </c>
      <c r="F24" s="75">
        <v>749536.61</v>
      </c>
      <c r="G24" s="70" t="s">
        <v>31</v>
      </c>
      <c r="H24" s="50"/>
    </row>
    <row r="25" spans="1:8" ht="12.75">
      <c r="A25" s="73" t="s">
        <v>36</v>
      </c>
      <c r="B25" s="76" t="s">
        <v>51</v>
      </c>
      <c r="C25" s="74" t="s">
        <v>65</v>
      </c>
      <c r="D25" s="75">
        <v>53934.17</v>
      </c>
      <c r="E25" s="75">
        <v>55983.67</v>
      </c>
      <c r="F25" s="75">
        <v>58111.05</v>
      </c>
      <c r="G25" s="70" t="s">
        <v>31</v>
      </c>
      <c r="H25" s="50"/>
    </row>
    <row r="26" spans="1:8" ht="22.5">
      <c r="A26" s="73" t="s">
        <v>35</v>
      </c>
      <c r="B26" s="76"/>
      <c r="C26" s="74" t="s">
        <v>89</v>
      </c>
      <c r="D26" s="75">
        <v>1080774.61</v>
      </c>
      <c r="E26" s="75">
        <v>1121844.05</v>
      </c>
      <c r="F26" s="75">
        <v>1164474.12</v>
      </c>
      <c r="G26" s="84" t="s">
        <v>66</v>
      </c>
      <c r="H26" s="50"/>
    </row>
    <row r="27" spans="1:8" ht="22.5">
      <c r="A27" s="73" t="s">
        <v>35</v>
      </c>
      <c r="B27" s="76" t="s">
        <v>51</v>
      </c>
      <c r="C27" s="74" t="s">
        <v>85</v>
      </c>
      <c r="D27" s="75">
        <v>3449538.78</v>
      </c>
      <c r="E27" s="75">
        <v>3580621.25</v>
      </c>
      <c r="F27" s="75">
        <v>3716684.86</v>
      </c>
      <c r="G27" s="70" t="s">
        <v>31</v>
      </c>
      <c r="H27" s="66"/>
    </row>
    <row r="28" spans="1:8" ht="22.5">
      <c r="A28" s="73" t="s">
        <v>35</v>
      </c>
      <c r="B28" s="76" t="s">
        <v>51</v>
      </c>
      <c r="C28" s="53" t="s">
        <v>92</v>
      </c>
      <c r="D28" s="75">
        <v>1853936.22</v>
      </c>
      <c r="E28" s="75">
        <v>1924385.8</v>
      </c>
      <c r="F28" s="75">
        <v>1997512.46</v>
      </c>
      <c r="G28" s="84" t="s">
        <v>66</v>
      </c>
      <c r="H28" s="50"/>
    </row>
    <row r="29" spans="1:8" ht="22.5">
      <c r="A29" s="71" t="s">
        <v>35</v>
      </c>
      <c r="B29" s="76" t="s">
        <v>51</v>
      </c>
      <c r="C29" s="72" t="s">
        <v>86</v>
      </c>
      <c r="D29" s="75">
        <v>3931901</v>
      </c>
      <c r="E29" s="75">
        <v>3931901</v>
      </c>
      <c r="F29" s="75">
        <v>3931901</v>
      </c>
      <c r="G29" s="70" t="s">
        <v>31</v>
      </c>
      <c r="H29" s="68"/>
    </row>
    <row r="30" spans="1:8" ht="33.75">
      <c r="A30" s="73" t="s">
        <v>35</v>
      </c>
      <c r="B30" s="69" t="s">
        <v>52</v>
      </c>
      <c r="C30" s="74" t="s">
        <v>67</v>
      </c>
      <c r="D30" s="78">
        <v>2591136.87</v>
      </c>
      <c r="E30" s="78">
        <v>2689600.07</v>
      </c>
      <c r="F30" s="78">
        <v>2791804.87</v>
      </c>
      <c r="G30" s="84" t="s">
        <v>68</v>
      </c>
      <c r="H30" s="50"/>
    </row>
    <row r="31" spans="1:8" ht="21.75" customHeight="1">
      <c r="A31" s="73" t="s">
        <v>35</v>
      </c>
      <c r="B31" s="76"/>
      <c r="C31" s="74" t="s">
        <v>90</v>
      </c>
      <c r="D31" s="78">
        <v>3059050.66</v>
      </c>
      <c r="E31" s="78">
        <v>3175294.58</v>
      </c>
      <c r="F31" s="78">
        <v>3295955.78</v>
      </c>
      <c r="G31" s="84" t="s">
        <v>68</v>
      </c>
      <c r="H31" s="50"/>
    </row>
    <row r="32" spans="1:8" ht="22.5" customHeight="1">
      <c r="A32" s="73" t="s">
        <v>35</v>
      </c>
      <c r="B32" s="76"/>
      <c r="C32" s="74" t="s">
        <v>94</v>
      </c>
      <c r="D32" s="78">
        <v>6300182.13</v>
      </c>
      <c r="E32" s="78">
        <v>6539589.05</v>
      </c>
      <c r="F32" s="78">
        <v>6788093.44</v>
      </c>
      <c r="G32" s="84" t="s">
        <v>68</v>
      </c>
      <c r="H32" s="50"/>
    </row>
    <row r="33" spans="1:8" ht="22.5">
      <c r="A33" s="73" t="s">
        <v>37</v>
      </c>
      <c r="B33" s="76"/>
      <c r="C33" s="79" t="s">
        <v>93</v>
      </c>
      <c r="D33" s="78">
        <v>840085.71</v>
      </c>
      <c r="E33" s="78">
        <v>872008.97</v>
      </c>
      <c r="F33" s="78">
        <v>905145.31</v>
      </c>
      <c r="G33" s="84"/>
      <c r="H33" s="50"/>
    </row>
    <row r="34" spans="1:8" ht="22.5" customHeight="1">
      <c r="A34" s="80" t="s">
        <v>53</v>
      </c>
      <c r="B34" s="77"/>
      <c r="C34" s="79" t="s">
        <v>70</v>
      </c>
      <c r="D34" s="81">
        <v>570000</v>
      </c>
      <c r="E34" s="81">
        <v>600000</v>
      </c>
      <c r="F34" s="81">
        <v>630000</v>
      </c>
      <c r="G34" s="86" t="s">
        <v>31</v>
      </c>
      <c r="H34" s="54"/>
    </row>
    <row r="35" spans="1:8" ht="22.5">
      <c r="A35" s="82" t="s">
        <v>79</v>
      </c>
      <c r="B35" s="76"/>
      <c r="C35" s="74" t="s">
        <v>87</v>
      </c>
      <c r="D35" s="78">
        <v>1569536.88</v>
      </c>
      <c r="E35" s="78">
        <v>1629179.28</v>
      </c>
      <c r="F35" s="78">
        <v>1691088.09</v>
      </c>
      <c r="G35" s="70"/>
      <c r="H35" s="54"/>
    </row>
    <row r="36" spans="1:8" ht="22.5">
      <c r="A36" s="82" t="s">
        <v>35</v>
      </c>
      <c r="B36" s="76"/>
      <c r="C36" s="74" t="s">
        <v>95</v>
      </c>
      <c r="D36" s="78">
        <v>1020436.65</v>
      </c>
      <c r="E36" s="78">
        <v>1059213.24</v>
      </c>
      <c r="F36" s="78">
        <v>1099463.34</v>
      </c>
      <c r="G36" s="70" t="s">
        <v>84</v>
      </c>
      <c r="H36" s="54"/>
    </row>
    <row r="37" spans="1:8" ht="22.5">
      <c r="A37" s="82" t="s">
        <v>35</v>
      </c>
      <c r="B37" s="76"/>
      <c r="C37" s="74" t="s">
        <v>96</v>
      </c>
      <c r="D37" s="78">
        <v>2578445.3</v>
      </c>
      <c r="E37" s="78">
        <v>2676426.22</v>
      </c>
      <c r="F37" s="78">
        <v>2778130.42</v>
      </c>
      <c r="G37" s="70"/>
      <c r="H37" s="54"/>
    </row>
    <row r="38" spans="1:8" ht="22.5">
      <c r="A38" s="82" t="s">
        <v>35</v>
      </c>
      <c r="B38" s="76"/>
      <c r="C38" s="74" t="s">
        <v>97</v>
      </c>
      <c r="D38" s="78">
        <v>24255.74</v>
      </c>
      <c r="E38" s="78">
        <v>25177.46</v>
      </c>
      <c r="F38" s="78">
        <v>26134.2</v>
      </c>
      <c r="G38" s="70"/>
      <c r="H38" s="54"/>
    </row>
    <row r="39" spans="1:8" ht="12.75">
      <c r="A39" s="109" t="s">
        <v>16</v>
      </c>
      <c r="B39" s="110"/>
      <c r="C39" s="111"/>
      <c r="D39" s="55">
        <f>SUM(D9:D38)</f>
        <v>104628512.38999997</v>
      </c>
      <c r="E39" s="55">
        <f>SUM(E9:E38)</f>
        <v>107997435.29999997</v>
      </c>
      <c r="F39" s="55">
        <f>SUM(F9:F38)</f>
        <v>111478616.48</v>
      </c>
      <c r="G39" s="52"/>
      <c r="H39" s="50"/>
    </row>
    <row r="40" spans="1:8" ht="12.75">
      <c r="A40" s="56" t="s">
        <v>54</v>
      </c>
      <c r="B40" s="56"/>
      <c r="C40" s="56"/>
      <c r="D40" s="57"/>
      <c r="E40" s="57"/>
      <c r="F40" s="57"/>
      <c r="G40" s="58"/>
      <c r="H40" s="50"/>
    </row>
    <row r="41" spans="1:7" ht="12.75">
      <c r="A41" s="56"/>
      <c r="B41" s="56"/>
      <c r="C41" s="59"/>
      <c r="D41" s="57"/>
      <c r="E41" s="57"/>
      <c r="F41" s="57"/>
      <c r="G41" s="58"/>
    </row>
    <row r="42" spans="3:6" ht="12.75">
      <c r="C42" s="60"/>
      <c r="D42" s="61"/>
      <c r="E42" s="61"/>
      <c r="F42" s="61"/>
    </row>
    <row r="43" spans="1:7" ht="12.75">
      <c r="A43" s="50"/>
      <c r="B43" s="50"/>
      <c r="C43" s="60"/>
      <c r="D43" s="61"/>
      <c r="E43" s="61"/>
      <c r="F43" s="61"/>
      <c r="G43" s="67"/>
    </row>
    <row r="44" spans="1:7" ht="12.75">
      <c r="A44" s="50"/>
      <c r="B44" s="50"/>
      <c r="C44" s="60"/>
      <c r="D44" s="62"/>
      <c r="E44" s="62"/>
      <c r="F44" s="62"/>
      <c r="G44" s="50"/>
    </row>
    <row r="45" spans="1:7" ht="12.75">
      <c r="A45" s="50"/>
      <c r="B45" s="50"/>
      <c r="C45" s="60"/>
      <c r="D45" s="62"/>
      <c r="E45" s="62"/>
      <c r="F45" s="62"/>
      <c r="G45" s="50"/>
    </row>
    <row r="47" spans="1:7" ht="12.75">
      <c r="A47" s="50"/>
      <c r="B47" s="50"/>
      <c r="C47" s="50"/>
      <c r="D47" s="62"/>
      <c r="E47" s="62"/>
      <c r="F47" s="62"/>
      <c r="G47" s="50"/>
    </row>
    <row r="48" spans="1:7" ht="12.75">
      <c r="A48" s="50"/>
      <c r="B48" s="50"/>
      <c r="C48" s="50"/>
      <c r="D48" s="62"/>
      <c r="E48" s="62"/>
      <c r="F48" s="62"/>
      <c r="G48" s="50"/>
    </row>
    <row r="52" spans="4:6" ht="12.75">
      <c r="D52" s="62"/>
      <c r="E52" s="62"/>
      <c r="F52" s="62"/>
    </row>
    <row r="53" spans="4:6" ht="12.75">
      <c r="D53" s="62"/>
      <c r="E53" s="62"/>
      <c r="F53" s="62"/>
    </row>
  </sheetData>
  <sheetProtection/>
  <mergeCells count="12">
    <mergeCell ref="A7:A8"/>
    <mergeCell ref="B7:B8"/>
    <mergeCell ref="C7:C8"/>
    <mergeCell ref="D7:F7"/>
    <mergeCell ref="G7:G8"/>
    <mergeCell ref="A39:C39"/>
    <mergeCell ref="A1:G1"/>
    <mergeCell ref="A2:G2"/>
    <mergeCell ref="A3:G3"/>
    <mergeCell ref="A4:G4"/>
    <mergeCell ref="A5:G5"/>
    <mergeCell ref="E6:G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SG3-P164060</dc:creator>
  <cp:keywords/>
  <dc:description/>
  <cp:lastModifiedBy>cristianegalacci</cp:lastModifiedBy>
  <cp:lastPrinted>2016-12-06T17:24:55Z</cp:lastPrinted>
  <dcterms:created xsi:type="dcterms:W3CDTF">2006-03-09T14:01:16Z</dcterms:created>
  <dcterms:modified xsi:type="dcterms:W3CDTF">2016-12-06T17:25:06Z</dcterms:modified>
  <cp:category/>
  <cp:version/>
  <cp:contentType/>
  <cp:contentStatus/>
</cp:coreProperties>
</file>