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9320" windowHeight="801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I9" i="1"/>
  <c r="H9"/>
  <c r="G9"/>
  <c r="I8" l="1"/>
  <c r="D13"/>
  <c r="D11"/>
  <c r="H8" l="1"/>
  <c r="G8"/>
  <c r="F8"/>
  <c r="E8"/>
  <c r="D8"/>
  <c r="C8"/>
  <c r="B8"/>
  <c r="G24"/>
  <c r="G27" s="1"/>
  <c r="F24"/>
  <c r="F25" s="1"/>
  <c r="F26" s="1"/>
  <c r="F27" l="1"/>
  <c r="G25"/>
  <c r="G26" s="1"/>
</calcChain>
</file>

<file path=xl/sharedStrings.xml><?xml version="1.0" encoding="utf-8"?>
<sst xmlns="http://schemas.openxmlformats.org/spreadsheetml/2006/main" count="18" uniqueCount="13">
  <si>
    <t>Haveres Financeiros</t>
  </si>
  <si>
    <t xml:space="preserve">Dívida Consolidada </t>
  </si>
  <si>
    <t>Dívida Fundada</t>
  </si>
  <si>
    <t>Precatórios</t>
  </si>
  <si>
    <t>-</t>
  </si>
  <si>
    <t>Dívida Fundada -  A partir de 2013 por orientação da STN os valores ainda não liberados de contratos de financiamento estão segregados daqueles que já houve o efetivo repasse.</t>
  </si>
  <si>
    <t>Todavia não temos como separar esses valores dentre as projeções, pois os cronogramas nem sempre são seguidos fielmente.</t>
  </si>
  <si>
    <t xml:space="preserve">Ativo Disponível e Restos a Pagar - valores projetados dentro daquilo que acreditamos ser o desejável, pois não temos critérios técnicos para realizar tal projeção. Entendemos que </t>
  </si>
  <si>
    <t>Projeção Dívida Consolidada, Ativo Disponível, Haveres Financeiros e Restos a Pagar</t>
  </si>
  <si>
    <t>Ativo Disponível</t>
  </si>
  <si>
    <t>Restos a Pagar Processados</t>
  </si>
  <si>
    <t xml:space="preserve">este tipo de projeção deva ser tratada pelo Departamento de Planejamento Orçamentário, pois o mesmo, que é o responsável pelo planejamento, estaria mais habilitado para tal. </t>
  </si>
  <si>
    <t>Fonte: Secretaria de Finanças - Dívida Consolidada (SAAE e PMG); Ativo, Haveres e Restos (dados somente da Prefeitura)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</si>
</sst>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[Red]\-#,##0.00\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Verdana"/>
      <family val="2"/>
    </font>
    <font>
      <b/>
      <sz val="11"/>
      <name val="Calibri"/>
      <family val="2"/>
      <scheme val="minor"/>
    </font>
    <font>
      <b/>
      <sz val="8"/>
      <name val="Arial Narrow"/>
      <family val="2"/>
    </font>
    <font>
      <sz val="11"/>
      <color theme="0"/>
      <name val="Calibri"/>
      <family val="2"/>
      <scheme val="minor"/>
    </font>
    <font>
      <sz val="8"/>
      <color theme="0"/>
      <name val="Verdana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4" fontId="3" fillId="0" borderId="0" xfId="0" applyNumberFormat="1" applyFont="1" applyBorder="1"/>
    <xf numFmtId="43" fontId="0" fillId="0" borderId="0" xfId="1" applyFont="1" applyAlignment="1">
      <alignment horizontal="center"/>
    </xf>
    <xf numFmtId="43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3" fontId="0" fillId="0" borderId="0" xfId="1" applyFont="1" applyBorder="1"/>
    <xf numFmtId="164" fontId="5" fillId="2" borderId="0" xfId="0" quotePrefix="1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/>
    <xf numFmtId="43" fontId="0" fillId="0" borderId="0" xfId="0" applyNumberFormat="1"/>
    <xf numFmtId="0" fontId="6" fillId="0" borderId="0" xfId="0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43" fontId="6" fillId="0" borderId="0" xfId="0" applyNumberFormat="1" applyFont="1" applyBorder="1" applyAlignment="1">
      <alignment horizontal="center"/>
    </xf>
    <xf numFmtId="43" fontId="6" fillId="0" borderId="0" xfId="0" applyNumberFormat="1" applyFont="1" applyBorder="1"/>
    <xf numFmtId="0" fontId="6" fillId="0" borderId="0" xfId="0" applyFont="1" applyBorder="1"/>
    <xf numFmtId="4" fontId="7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/>
    <xf numFmtId="0" fontId="2" fillId="0" borderId="1" xfId="0" applyFont="1" applyBorder="1"/>
    <xf numFmtId="0" fontId="2" fillId="0" borderId="4" xfId="0" applyFont="1" applyBorder="1"/>
    <xf numFmtId="0" fontId="9" fillId="0" borderId="0" xfId="0" applyFont="1" applyBorder="1" applyAlignment="1">
      <alignment horizontal="center"/>
    </xf>
    <xf numFmtId="43" fontId="9" fillId="0" borderId="0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applyNumberFormat="1" applyFont="1" applyBorder="1" applyAlignment="1">
      <alignment horizontal="right"/>
    </xf>
    <xf numFmtId="0" fontId="0" fillId="0" borderId="0" xfId="0" applyFont="1"/>
    <xf numFmtId="0" fontId="0" fillId="0" borderId="0" xfId="0" applyFont="1" applyBorder="1" applyAlignment="1">
      <alignment horizontal="center"/>
    </xf>
    <xf numFmtId="164" fontId="4" fillId="0" borderId="3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 indent="2"/>
    </xf>
    <xf numFmtId="0" fontId="8" fillId="0" borderId="0" xfId="0" applyFont="1" applyAlignment="1">
      <alignment horizontal="center" vertical="center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9525</xdr:rowOff>
    </xdr:from>
    <xdr:to>
      <xdr:col>0</xdr:col>
      <xdr:colOff>1371600</xdr:colOff>
      <xdr:row>5</xdr:row>
      <xdr:rowOff>161925</xdr:rowOff>
    </xdr:to>
    <xdr:pic>
      <xdr:nvPicPr>
        <xdr:cNvPr id="2" name="Imagem 1" descr="I:\Controle e Gestao\Planejamento Orçamentario\Ale\Brasão Novo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200025"/>
          <a:ext cx="11811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I37"/>
  <sheetViews>
    <sheetView tabSelected="1" topLeftCell="A10" workbookViewId="0">
      <selection activeCell="K9" sqref="K9"/>
    </sheetView>
  </sheetViews>
  <sheetFormatPr defaultRowHeight="15"/>
  <cols>
    <col min="1" max="1" width="25.28515625" customWidth="1"/>
    <col min="2" max="2" width="18.7109375" style="1" hidden="1" customWidth="1"/>
    <col min="3" max="4" width="18.7109375" style="1" customWidth="1"/>
    <col min="5" max="6" width="17.7109375" style="1" customWidth="1"/>
    <col min="7" max="7" width="18.7109375" customWidth="1"/>
    <col min="8" max="8" width="18.28515625" customWidth="1"/>
    <col min="9" max="9" width="17.140625" customWidth="1"/>
  </cols>
  <sheetData>
    <row r="5" spans="1:9" ht="18" customHeight="1">
      <c r="A5" s="32" t="s">
        <v>8</v>
      </c>
      <c r="B5" s="32"/>
      <c r="C5" s="32"/>
      <c r="D5" s="32"/>
      <c r="E5" s="32"/>
      <c r="F5" s="32"/>
      <c r="G5" s="32"/>
      <c r="H5" s="32"/>
    </row>
    <row r="6" spans="1:9" ht="18.75">
      <c r="A6" s="17"/>
      <c r="B6" s="17"/>
      <c r="C6" s="17"/>
      <c r="D6" s="17"/>
      <c r="E6" s="17"/>
      <c r="F6" s="17"/>
      <c r="G6" s="17"/>
    </row>
    <row r="7" spans="1:9" s="25" customFormat="1" ht="18" customHeight="1">
      <c r="B7" s="23">
        <v>2015</v>
      </c>
      <c r="C7" s="23">
        <v>2016</v>
      </c>
      <c r="D7" s="23">
        <v>2017</v>
      </c>
      <c r="E7" s="23">
        <v>2018</v>
      </c>
      <c r="F7" s="23">
        <v>2019</v>
      </c>
      <c r="G7" s="23">
        <v>2020</v>
      </c>
      <c r="H7" s="23">
        <v>2021</v>
      </c>
      <c r="I7" s="23">
        <v>2022</v>
      </c>
    </row>
    <row r="8" spans="1:9" s="25" customFormat="1" ht="18" customHeight="1">
      <c r="A8" s="18" t="s">
        <v>1</v>
      </c>
      <c r="B8" s="27">
        <f t="shared" ref="B8:H8" si="0">B9+B10</f>
        <v>1117060726.8599999</v>
      </c>
      <c r="C8" s="27">
        <f t="shared" si="0"/>
        <v>1880991601.01</v>
      </c>
      <c r="D8" s="27">
        <f t="shared" si="0"/>
        <v>1943311963.3000002</v>
      </c>
      <c r="E8" s="27">
        <f t="shared" si="0"/>
        <v>3981024874.7200003</v>
      </c>
      <c r="F8" s="27">
        <f t="shared" si="0"/>
        <v>1883747691.03</v>
      </c>
      <c r="G8" s="27">
        <f t="shared" si="0"/>
        <v>2335668236.6399999</v>
      </c>
      <c r="H8" s="27">
        <f t="shared" si="0"/>
        <v>2194663022.9499998</v>
      </c>
      <c r="I8" s="27">
        <f t="shared" ref="I8" si="1">I9+I10</f>
        <v>2000294670.3299999</v>
      </c>
    </row>
    <row r="9" spans="1:9" s="25" customFormat="1" ht="18" customHeight="1">
      <c r="A9" s="31" t="s">
        <v>2</v>
      </c>
      <c r="B9" s="28">
        <v>456280393.56</v>
      </c>
      <c r="C9" s="28">
        <v>1102575624.47</v>
      </c>
      <c r="D9" s="28">
        <v>1129582265.95</v>
      </c>
      <c r="E9" s="28">
        <v>1096439245.3600001</v>
      </c>
      <c r="F9" s="28">
        <v>1044674074.63</v>
      </c>
      <c r="G9" s="28">
        <f>2335668236.64-854030963.35</f>
        <v>1481637273.29</v>
      </c>
      <c r="H9" s="28">
        <f>2194663022.95-746853440.42</f>
        <v>1447809582.5299997</v>
      </c>
      <c r="I9" s="28">
        <f>2000294670.33-586821715.65</f>
        <v>1413472954.6799998</v>
      </c>
    </row>
    <row r="10" spans="1:9" s="25" customFormat="1" ht="18" customHeight="1">
      <c r="A10" s="31" t="s">
        <v>3</v>
      </c>
      <c r="B10" s="28">
        <v>660780333.29999995</v>
      </c>
      <c r="C10" s="28">
        <v>778415976.53999996</v>
      </c>
      <c r="D10" s="28">
        <v>813729697.35000002</v>
      </c>
      <c r="E10" s="28">
        <v>2884585629.3600001</v>
      </c>
      <c r="F10" s="28">
        <v>839073616.39999998</v>
      </c>
      <c r="G10" s="28">
        <v>854030963.35000002</v>
      </c>
      <c r="H10" s="28">
        <v>746853440.41999996</v>
      </c>
      <c r="I10" s="28">
        <v>586821715.64999998</v>
      </c>
    </row>
    <row r="11" spans="1:9" s="25" customFormat="1" ht="18" customHeight="1">
      <c r="A11" s="19" t="s">
        <v>9</v>
      </c>
      <c r="B11" s="29">
        <v>299186770.63</v>
      </c>
      <c r="C11" s="29">
        <v>329868202.64999998</v>
      </c>
      <c r="D11" s="29">
        <f>415914072.82-16714331.85</f>
        <v>399199740.96999997</v>
      </c>
      <c r="E11" s="29">
        <v>374997634.85000002</v>
      </c>
      <c r="F11" s="29">
        <v>280000000</v>
      </c>
      <c r="G11" s="29">
        <v>280000000</v>
      </c>
      <c r="H11" s="29">
        <v>280000000</v>
      </c>
      <c r="I11" s="29">
        <v>280000000</v>
      </c>
    </row>
    <row r="12" spans="1:9" s="25" customFormat="1" ht="18" customHeight="1">
      <c r="A12" s="19" t="s">
        <v>0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</row>
    <row r="13" spans="1:9" s="25" customFormat="1" ht="18" customHeight="1">
      <c r="A13" s="20" t="s">
        <v>10</v>
      </c>
      <c r="B13" s="30">
        <v>430952393.06</v>
      </c>
      <c r="C13" s="30">
        <v>247982169.59999999</v>
      </c>
      <c r="D13" s="30">
        <f>101002432.49+173927824.82</f>
        <v>274930257.31</v>
      </c>
      <c r="E13" s="30">
        <v>252895379.88</v>
      </c>
      <c r="F13" s="30">
        <v>240000000</v>
      </c>
      <c r="G13" s="30">
        <v>240000000</v>
      </c>
      <c r="H13" s="30">
        <v>240000000</v>
      </c>
      <c r="I13" s="30">
        <v>240000000</v>
      </c>
    </row>
    <row r="14" spans="1:9" s="25" customFormat="1" ht="10.9" customHeight="1">
      <c r="A14" s="7"/>
      <c r="B14" s="26"/>
      <c r="C14" s="26"/>
      <c r="D14" s="26"/>
      <c r="E14" s="26"/>
      <c r="F14" s="26"/>
    </row>
    <row r="15" spans="1:9" s="25" customFormat="1" ht="18" customHeight="1">
      <c r="A15" s="7" t="s">
        <v>12</v>
      </c>
      <c r="B15" s="26"/>
      <c r="C15" s="26"/>
      <c r="D15" s="26"/>
      <c r="E15" s="26"/>
      <c r="F15" s="26"/>
    </row>
    <row r="16" spans="1:9" ht="18" customHeight="1">
      <c r="A16" s="7"/>
      <c r="B16" s="5"/>
      <c r="C16" s="5"/>
      <c r="D16" s="5"/>
      <c r="E16" s="5"/>
      <c r="F16" s="5"/>
    </row>
    <row r="17" spans="1:9">
      <c r="A17" s="2"/>
      <c r="B17" s="6"/>
      <c r="C17" s="6"/>
      <c r="D17" s="5"/>
      <c r="E17" s="5"/>
      <c r="F17" s="5"/>
    </row>
    <row r="18" spans="1:9">
      <c r="A18" s="2" t="s">
        <v>5</v>
      </c>
      <c r="B18" s="8"/>
    </row>
    <row r="19" spans="1:9">
      <c r="A19" s="2" t="s">
        <v>6</v>
      </c>
      <c r="B19" s="5"/>
    </row>
    <row r="20" spans="1:9">
      <c r="A20" s="9" t="s">
        <v>7</v>
      </c>
    </row>
    <row r="21" spans="1:9">
      <c r="A21" s="9" t="s">
        <v>11</v>
      </c>
    </row>
    <row r="22" spans="1:9">
      <c r="C22" s="3"/>
    </row>
    <row r="23" spans="1:9">
      <c r="C23" s="3"/>
    </row>
    <row r="24" spans="1:9">
      <c r="A24" s="2"/>
      <c r="B24" s="24"/>
      <c r="C24" s="22"/>
      <c r="D24" s="11"/>
      <c r="E24" s="11"/>
      <c r="F24" s="13">
        <f>E10+50000</f>
        <v>2884635629.3600001</v>
      </c>
      <c r="G24" s="13">
        <f>F10+50000</f>
        <v>839123616.39999998</v>
      </c>
      <c r="H24" s="10"/>
      <c r="I24" s="10"/>
    </row>
    <row r="25" spans="1:9">
      <c r="A25" s="2"/>
      <c r="B25" s="24"/>
      <c r="C25" s="22"/>
      <c r="D25" s="11"/>
      <c r="E25" s="11"/>
      <c r="F25" s="13">
        <f>F24/36</f>
        <v>80128767.482222229</v>
      </c>
      <c r="G25" s="13">
        <f>G24/24</f>
        <v>34963484.016666666</v>
      </c>
      <c r="H25" s="10"/>
    </row>
    <row r="26" spans="1:9">
      <c r="A26" s="2"/>
      <c r="B26" s="21"/>
      <c r="C26" s="22"/>
      <c r="D26" s="11"/>
      <c r="E26" s="11"/>
      <c r="F26" s="13">
        <f>F25*12</f>
        <v>961545209.78666675</v>
      </c>
      <c r="G26" s="13">
        <f>G25*12</f>
        <v>419561808.19999999</v>
      </c>
      <c r="H26" s="10"/>
    </row>
    <row r="27" spans="1:9">
      <c r="A27" s="2"/>
      <c r="B27" s="11"/>
      <c r="C27" s="12"/>
      <c r="D27" s="11"/>
      <c r="E27" s="11"/>
      <c r="F27" s="13">
        <f>F24-160000000</f>
        <v>2724635629.3600001</v>
      </c>
      <c r="G27" s="14">
        <f>G24-150000000</f>
        <v>689123616.39999998</v>
      </c>
      <c r="H27" s="10"/>
    </row>
    <row r="28" spans="1:9">
      <c r="B28" s="11"/>
      <c r="C28" s="12"/>
      <c r="D28" s="12">
        <v>736728923.65999997</v>
      </c>
      <c r="E28" s="12">
        <v>673183840.30999994</v>
      </c>
      <c r="F28" s="12">
        <v>604797672.01999998</v>
      </c>
      <c r="G28" s="15"/>
      <c r="H28" s="10"/>
    </row>
    <row r="29" spans="1:9">
      <c r="B29" s="11"/>
      <c r="C29" s="12"/>
      <c r="D29" s="16" t="s">
        <v>4</v>
      </c>
      <c r="E29" s="16" t="s">
        <v>4</v>
      </c>
      <c r="F29" s="16" t="s">
        <v>4</v>
      </c>
      <c r="G29" s="15"/>
    </row>
    <row r="30" spans="1:9">
      <c r="B30" s="11"/>
      <c r="C30" s="12"/>
      <c r="D30" s="16" t="s">
        <v>4</v>
      </c>
      <c r="E30" s="16" t="s">
        <v>4</v>
      </c>
      <c r="F30" s="16" t="s">
        <v>4</v>
      </c>
      <c r="G30" s="15"/>
    </row>
    <row r="31" spans="1:9">
      <c r="B31" s="11"/>
      <c r="C31" s="12"/>
      <c r="D31" s="12">
        <v>594554002.27999997</v>
      </c>
      <c r="E31" s="12">
        <v>503211276.79000002</v>
      </c>
      <c r="F31" s="12">
        <v>392247893.75999999</v>
      </c>
      <c r="G31" s="15"/>
    </row>
    <row r="32" spans="1:9">
      <c r="B32" s="11"/>
      <c r="C32" s="12"/>
      <c r="D32" s="11"/>
      <c r="E32" s="11"/>
      <c r="F32" s="11"/>
      <c r="G32" s="15"/>
    </row>
    <row r="33" spans="3:3">
      <c r="C33" s="3"/>
    </row>
    <row r="34" spans="3:3">
      <c r="C34" s="3"/>
    </row>
    <row r="35" spans="3:3">
      <c r="C35" s="3"/>
    </row>
    <row r="36" spans="3:3">
      <c r="C36" s="3"/>
    </row>
    <row r="37" spans="3:3">
      <c r="C37" s="4"/>
    </row>
  </sheetData>
  <mergeCells count="1">
    <mergeCell ref="A5:H5"/>
  </mergeCells>
  <pageMargins left="0.83" right="0.72" top="0.78740157480314965" bottom="0.78740157480314965" header="0.31496062992125984" footer="0.31496062992125984"/>
  <pageSetup paperSize="9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Prefeitura de Guarulhos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lucianasilvagomes</dc:creator>
  <cp:lastModifiedBy>Analice Cardoso da Silva</cp:lastModifiedBy>
  <cp:lastPrinted>2019-09-24T18:38:13Z</cp:lastPrinted>
  <dcterms:created xsi:type="dcterms:W3CDTF">2015-04-27T14:07:45Z</dcterms:created>
  <dcterms:modified xsi:type="dcterms:W3CDTF">2019-09-24T18:38:33Z</dcterms:modified>
</cp:coreProperties>
</file>